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1D02408-A828-4D39-98A4-6AA93B44A9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definedNames>
    <definedName name="_xlnm._FilterDatabase" localSheetId="0" hidden="1">'1'!$C$3:$K$8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1" l="1"/>
  <c r="O22" i="1"/>
  <c r="O17" i="1"/>
  <c r="O14" i="1"/>
  <c r="O19" i="1" s="1"/>
  <c r="O20" i="1" l="1"/>
  <c r="E5" i="1"/>
  <c r="E6" i="1"/>
  <c r="E7" i="1"/>
  <c r="E8" i="1"/>
  <c r="E4" i="1"/>
  <c r="G4" i="1" s="1"/>
  <c r="G8" i="1" l="1"/>
  <c r="J8" i="1" s="1"/>
  <c r="G7" i="1"/>
  <c r="J7" i="1" s="1"/>
  <c r="G6" i="1"/>
  <c r="J6" i="1" s="1"/>
  <c r="G5" i="1"/>
  <c r="J5" i="1" s="1"/>
  <c r="M22" i="1"/>
  <c r="M17" i="1"/>
  <c r="M14" i="1"/>
  <c r="M19" i="1" s="1"/>
  <c r="N17" i="1"/>
  <c r="L14" i="1"/>
  <c r="L20" i="1" s="1"/>
  <c r="L17" i="1"/>
  <c r="L22" i="1"/>
  <c r="M20" i="1" l="1"/>
  <c r="L19" i="1"/>
  <c r="D29" i="1" l="1"/>
  <c r="N14" i="1"/>
  <c r="N22" i="1"/>
  <c r="N20" i="1" l="1"/>
  <c r="N19" i="1"/>
  <c r="D28" i="1"/>
  <c r="D27" i="1"/>
  <c r="D30" i="1" l="1"/>
  <c r="C17" i="1"/>
  <c r="D17" i="1"/>
  <c r="C14" i="1"/>
  <c r="C19" i="1" s="1"/>
  <c r="D14" i="1"/>
  <c r="D19" i="1" s="1"/>
  <c r="C22" i="1"/>
  <c r="D22" i="1"/>
  <c r="E22" i="1"/>
  <c r="F22" i="1"/>
  <c r="E17" i="1"/>
  <c r="E14" i="1"/>
  <c r="E20" i="1" s="1"/>
  <c r="G22" i="1"/>
  <c r="H22" i="1"/>
  <c r="I22" i="1"/>
  <c r="J22" i="1"/>
  <c r="K22" i="1"/>
  <c r="K14" i="1"/>
  <c r="K19" i="1" s="1"/>
  <c r="J14" i="1"/>
  <c r="J20" i="1" s="1"/>
  <c r="I14" i="1"/>
  <c r="I20" i="1" s="1"/>
  <c r="H14" i="1"/>
  <c r="H19" i="1" s="1"/>
  <c r="G14" i="1"/>
  <c r="G20" i="1" s="1"/>
  <c r="F14" i="1"/>
  <c r="F19" i="1" s="1"/>
  <c r="F17" i="1"/>
  <c r="G17" i="1"/>
  <c r="H17" i="1"/>
  <c r="J17" i="1"/>
  <c r="K17" i="1"/>
  <c r="I17" i="1"/>
  <c r="D9" i="1"/>
  <c r="H9" i="1"/>
  <c r="C9" i="1"/>
  <c r="I19" i="1" l="1"/>
  <c r="E19" i="1"/>
  <c r="D20" i="1"/>
  <c r="C20" i="1"/>
  <c r="H20" i="1"/>
  <c r="G19" i="1"/>
  <c r="F20" i="1"/>
  <c r="J19" i="1"/>
  <c r="K20" i="1"/>
  <c r="J4" i="1"/>
  <c r="K4" i="1" s="1"/>
  <c r="F5" i="1" l="1"/>
  <c r="K5" i="1"/>
  <c r="F8" i="1"/>
  <c r="K8" i="1"/>
  <c r="F7" i="1"/>
  <c r="K7" i="1"/>
  <c r="F6" i="1"/>
  <c r="K6" i="1"/>
  <c r="F4" i="1"/>
  <c r="E9" i="1"/>
  <c r="G9" i="1" l="1"/>
  <c r="K9" i="1"/>
  <c r="F9" i="1"/>
  <c r="J9" i="1"/>
</calcChain>
</file>

<file path=xl/sharedStrings.xml><?xml version="1.0" encoding="utf-8"?>
<sst xmlns="http://schemas.openxmlformats.org/spreadsheetml/2006/main" count="34" uniqueCount="33">
  <si>
    <t>ردیف</t>
  </si>
  <si>
    <t>حق مسکن</t>
  </si>
  <si>
    <t xml:space="preserve">نام و نام خانوادگی </t>
  </si>
  <si>
    <t>حق سنوات روزانه</t>
  </si>
  <si>
    <t>حداقل حقوق روزانه</t>
  </si>
  <si>
    <t xml:space="preserve">مکمل حقوق 
روزانه </t>
  </si>
  <si>
    <t xml:space="preserve">جمع حقوق
 روزانه </t>
  </si>
  <si>
    <t>افزایش حقوق ثابت 
روزانه</t>
  </si>
  <si>
    <t>حق سنوات
 روزانه</t>
  </si>
  <si>
    <t xml:space="preserve">جمع حقوق 
روزانه </t>
  </si>
  <si>
    <t xml:space="preserve">جمع 
حقوق ماهانه </t>
  </si>
  <si>
    <t>حقوق پایه
 روزانه</t>
  </si>
  <si>
    <t>افزایش 
حقوق متغیر</t>
  </si>
  <si>
    <t>حداقل حقوق ماهانه</t>
  </si>
  <si>
    <t>حق بن و خواربار</t>
  </si>
  <si>
    <t>حداقل بیمه سهم کارفرما</t>
  </si>
  <si>
    <t>حداقل بیمه سهم کارگر</t>
  </si>
  <si>
    <t xml:space="preserve">معافیت مالیاتی ماهانه  حقوق </t>
  </si>
  <si>
    <t xml:space="preserve">معافیت مالیاتی سالانه  حقوق </t>
  </si>
  <si>
    <t>شرح</t>
  </si>
  <si>
    <t>جمع</t>
  </si>
  <si>
    <t>درصد مشمول مالیات</t>
  </si>
  <si>
    <t>از....(ریال)</t>
  </si>
  <si>
    <t>تا.....(ریال)</t>
  </si>
  <si>
    <t>حق عایله مندی(هر فرزند)</t>
  </si>
  <si>
    <t>1399 بعد از تیرماه</t>
  </si>
  <si>
    <t>1399 قبل از تیرماه</t>
  </si>
  <si>
    <t>پ</t>
  </si>
  <si>
    <t>حقوق 
ماهانه</t>
  </si>
  <si>
    <t>جدول مقایسه
1401-1390</t>
  </si>
  <si>
    <t>جدول افزایش حقوق  شرکت .....
سال مالی 1401</t>
  </si>
  <si>
    <t>جدول مالیات حقوق ماهانه  1401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</si>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</sst>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8"/>
      <color theme="1"/>
      <name val="B Titr"/>
      <charset val="178"/>
    </font>
    <font>
      <b/>
      <sz val="11"/>
      <color theme="1"/>
      <name val="B Nazanin"/>
      <charset val="178"/>
    </font>
    <font>
      <sz val="12"/>
      <color rgb="FF000000"/>
      <name val="B Nazanin"/>
      <charset val="178"/>
    </font>
    <font>
      <sz val="11"/>
      <color theme="1"/>
      <name val="B Titr"/>
      <charset val="178"/>
    </font>
    <font>
      <sz val="16"/>
      <color theme="1"/>
      <name val="B Nazanin"/>
      <charset val="178"/>
    </font>
    <font>
      <sz val="2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7" fontId="3" fillId="0" borderId="1" xfId="1" applyNumberFormat="1" applyFont="1" applyBorder="1" applyAlignment="1">
      <alignment horizontal="center" vertical="center"/>
    </xf>
    <xf numFmtId="37" fontId="3" fillId="0" borderId="6" xfId="1" applyNumberFormat="1" applyFont="1" applyBorder="1" applyAlignment="1">
      <alignment horizontal="center" vertical="center"/>
    </xf>
    <xf numFmtId="37" fontId="6" fillId="0" borderId="16" xfId="1" applyNumberFormat="1" applyFont="1" applyBorder="1" applyAlignment="1">
      <alignment horizontal="center" vertical="center"/>
    </xf>
    <xf numFmtId="37" fontId="3" fillId="0" borderId="16" xfId="1" applyNumberFormat="1" applyFont="1" applyBorder="1" applyAlignment="1">
      <alignment horizontal="center" vertical="center"/>
    </xf>
    <xf numFmtId="37" fontId="3" fillId="0" borderId="16" xfId="1" applyNumberFormat="1" applyFont="1" applyFill="1" applyBorder="1" applyAlignment="1">
      <alignment horizontal="center" vertical="center"/>
    </xf>
    <xf numFmtId="37" fontId="3" fillId="0" borderId="17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7" fontId="6" fillId="0" borderId="19" xfId="1" applyNumberFormat="1" applyFont="1" applyBorder="1" applyAlignment="1">
      <alignment horizontal="center" vertical="center"/>
    </xf>
    <xf numFmtId="37" fontId="3" fillId="0" borderId="20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7" xfId="1" applyNumberFormat="1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5" fillId="0" borderId="12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165" fontId="2" fillId="0" borderId="0" xfId="1" applyNumberFormat="1" applyFont="1"/>
    <xf numFmtId="0" fontId="5" fillId="0" borderId="26" xfId="0" applyFont="1" applyBorder="1" applyAlignment="1">
      <alignment horizontal="center" vertical="center"/>
    </xf>
    <xf numFmtId="37" fontId="3" fillId="0" borderId="27" xfId="1" applyNumberFormat="1" applyFont="1" applyBorder="1" applyAlignment="1">
      <alignment horizontal="center" vertical="center"/>
    </xf>
    <xf numFmtId="37" fontId="3" fillId="0" borderId="11" xfId="1" applyNumberFormat="1" applyFont="1" applyBorder="1" applyAlignment="1">
      <alignment horizontal="center" vertical="center"/>
    </xf>
    <xf numFmtId="37" fontId="3" fillId="2" borderId="6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3" fillId="2" borderId="20" xfId="1" applyNumberFormat="1" applyFont="1" applyFill="1" applyBorder="1" applyAlignment="1">
      <alignment horizontal="center" vertical="center"/>
    </xf>
    <xf numFmtId="37" fontId="3" fillId="2" borderId="1" xfId="1" applyNumberFormat="1" applyFont="1" applyFill="1" applyBorder="1" applyAlignment="1">
      <alignment horizontal="center" vertical="center"/>
    </xf>
    <xf numFmtId="37" fontId="3" fillId="2" borderId="11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3" fillId="2" borderId="21" xfId="1" applyNumberFormat="1" applyFont="1" applyFill="1" applyBorder="1" applyAlignment="1">
      <alignment horizontal="center" vertical="center"/>
    </xf>
    <xf numFmtId="37" fontId="3" fillId="2" borderId="8" xfId="1" applyNumberFormat="1" applyFont="1" applyFill="1" applyBorder="1" applyAlignment="1">
      <alignment horizontal="center" vertical="center"/>
    </xf>
    <xf numFmtId="37" fontId="3" fillId="2" borderId="28" xfId="1" applyNumberFormat="1" applyFont="1" applyFill="1" applyBorder="1" applyAlignment="1">
      <alignment horizontal="center" vertical="center"/>
    </xf>
    <xf numFmtId="37" fontId="3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readingOrder="2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 readingOrder="2"/>
    </xf>
    <xf numFmtId="0" fontId="7" fillId="0" borderId="25" xfId="0" applyFont="1" applyBorder="1" applyAlignment="1">
      <alignment horizontal="center" vertical="top" readingOrder="2"/>
    </xf>
    <xf numFmtId="0" fontId="7" fillId="0" borderId="25" xfId="0" applyFont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rightToLeft="1" tabSelected="1" topLeftCell="D22" zoomScaleNormal="100" zoomScaleSheetLayoutView="85" workbookViewId="0">
      <selection activeCell="L25" sqref="L25"/>
    </sheetView>
  </sheetViews>
  <sheetFormatPr defaultColWidth="8.6640625" defaultRowHeight="16.8" x14ac:dyDescent="0.5"/>
  <cols>
    <col min="1" max="1" width="8.6640625" style="1"/>
    <col min="2" max="2" width="21.44140625" style="1" bestFit="1" customWidth="1"/>
    <col min="3" max="3" width="19.33203125" style="1" customWidth="1"/>
    <col min="4" max="4" width="15.5546875" style="1" customWidth="1"/>
    <col min="5" max="5" width="15.6640625" style="1" customWidth="1"/>
    <col min="6" max="13" width="15.5546875" style="1" customWidth="1"/>
    <col min="14" max="15" width="13.33203125" style="35" customWidth="1"/>
    <col min="16" max="16384" width="8.6640625" style="1"/>
  </cols>
  <sheetData>
    <row r="1" spans="1:15" ht="53.4" customHeight="1" thickBot="1" x14ac:dyDescent="0.55000000000000004">
      <c r="A1" s="64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1"/>
      <c r="M1" s="51"/>
    </row>
    <row r="2" spans="1:15" ht="34.950000000000003" customHeight="1" x14ac:dyDescent="0.5">
      <c r="A2" s="67" t="s">
        <v>0</v>
      </c>
      <c r="B2" s="65" t="s">
        <v>2</v>
      </c>
      <c r="C2" s="69">
        <v>1400</v>
      </c>
      <c r="D2" s="70"/>
      <c r="E2" s="70"/>
      <c r="F2" s="71"/>
      <c r="G2" s="72">
        <v>1401</v>
      </c>
      <c r="H2" s="70"/>
      <c r="I2" s="70"/>
      <c r="J2" s="70"/>
      <c r="K2" s="71"/>
      <c r="L2" s="52"/>
      <c r="M2" s="52"/>
    </row>
    <row r="3" spans="1:15" ht="34.950000000000003" customHeight="1" thickBot="1" x14ac:dyDescent="0.55000000000000004">
      <c r="A3" s="68"/>
      <c r="B3" s="66"/>
      <c r="C3" s="7" t="s">
        <v>11</v>
      </c>
      <c r="D3" s="5" t="s">
        <v>5</v>
      </c>
      <c r="E3" s="5" t="s">
        <v>6</v>
      </c>
      <c r="F3" s="6" t="s">
        <v>10</v>
      </c>
      <c r="G3" s="22" t="s">
        <v>12</v>
      </c>
      <c r="H3" s="5" t="s">
        <v>7</v>
      </c>
      <c r="I3" s="5" t="s">
        <v>8</v>
      </c>
      <c r="J3" s="5" t="s">
        <v>9</v>
      </c>
      <c r="K3" s="6" t="s">
        <v>10</v>
      </c>
      <c r="L3" s="53"/>
      <c r="M3" s="53"/>
    </row>
    <row r="4" spans="1:15" ht="30" customHeight="1" x14ac:dyDescent="0.5">
      <c r="A4" s="3">
        <v>1</v>
      </c>
      <c r="B4" s="21"/>
      <c r="C4" s="23">
        <v>885165</v>
      </c>
      <c r="D4" s="24">
        <v>0</v>
      </c>
      <c r="E4" s="24">
        <f>C4+D4</f>
        <v>885165</v>
      </c>
      <c r="F4" s="25">
        <f>E4*30</f>
        <v>26554950</v>
      </c>
      <c r="G4" s="26">
        <f>E4*1.38</f>
        <v>1221527.7</v>
      </c>
      <c r="H4" s="24">
        <v>171722</v>
      </c>
      <c r="I4" s="24">
        <v>0</v>
      </c>
      <c r="J4" s="27">
        <f>ROUNDUP(I4+H4+G4,0)</f>
        <v>1393250</v>
      </c>
      <c r="K4" s="28">
        <f>J4*30</f>
        <v>41797500</v>
      </c>
      <c r="L4" s="54"/>
      <c r="M4" s="54"/>
    </row>
    <row r="5" spans="1:15" ht="30" customHeight="1" x14ac:dyDescent="0.5">
      <c r="A5" s="3">
        <v>2</v>
      </c>
      <c r="B5" s="21"/>
      <c r="C5" s="23">
        <v>885165</v>
      </c>
      <c r="D5" s="29">
        <v>0</v>
      </c>
      <c r="E5" s="24">
        <f>C5+D5</f>
        <v>885165</v>
      </c>
      <c r="F5" s="30">
        <f t="shared" ref="F5:F8" si="0">E5*30</f>
        <v>26554950</v>
      </c>
      <c r="G5" s="26">
        <f t="shared" ref="G5:G8" si="1">E5*1.38</f>
        <v>1221527.7</v>
      </c>
      <c r="H5" s="24">
        <v>171722</v>
      </c>
      <c r="I5" s="24">
        <v>0</v>
      </c>
      <c r="J5" s="27">
        <f t="shared" ref="J5:J8" si="2">ROUNDUP(I5+H5+G5,0)</f>
        <v>1393250</v>
      </c>
      <c r="K5" s="30">
        <f t="shared" ref="K5:K8" si="3">J5*30</f>
        <v>41797500</v>
      </c>
      <c r="L5" s="55"/>
      <c r="M5" s="55"/>
    </row>
    <row r="6" spans="1:15" ht="30" customHeight="1" x14ac:dyDescent="0.5">
      <c r="A6" s="3">
        <v>3</v>
      </c>
      <c r="B6" s="21"/>
      <c r="C6" s="23">
        <v>885165</v>
      </c>
      <c r="D6" s="29">
        <v>0</v>
      </c>
      <c r="E6" s="24">
        <f>C6+D6</f>
        <v>885165</v>
      </c>
      <c r="F6" s="30">
        <f t="shared" si="0"/>
        <v>26554950</v>
      </c>
      <c r="G6" s="26">
        <f t="shared" si="1"/>
        <v>1221527.7</v>
      </c>
      <c r="H6" s="24">
        <v>171722</v>
      </c>
      <c r="I6" s="24">
        <v>0</v>
      </c>
      <c r="J6" s="27">
        <f t="shared" si="2"/>
        <v>1393250</v>
      </c>
      <c r="K6" s="30">
        <f t="shared" si="3"/>
        <v>41797500</v>
      </c>
      <c r="L6" s="55"/>
      <c r="M6" s="55"/>
    </row>
    <row r="7" spans="1:15" ht="30" customHeight="1" x14ac:dyDescent="0.5">
      <c r="A7" s="3">
        <v>4</v>
      </c>
      <c r="B7" s="21"/>
      <c r="C7" s="23">
        <v>885165</v>
      </c>
      <c r="D7" s="29">
        <v>0</v>
      </c>
      <c r="E7" s="24">
        <f t="shared" ref="E7:E8" si="4">C7+D7</f>
        <v>885165</v>
      </c>
      <c r="F7" s="30">
        <f t="shared" si="0"/>
        <v>26554950</v>
      </c>
      <c r="G7" s="26">
        <f t="shared" si="1"/>
        <v>1221527.7</v>
      </c>
      <c r="H7" s="24">
        <v>171722</v>
      </c>
      <c r="I7" s="24">
        <v>0</v>
      </c>
      <c r="J7" s="27">
        <f t="shared" si="2"/>
        <v>1393250</v>
      </c>
      <c r="K7" s="30">
        <f t="shared" si="3"/>
        <v>41797500</v>
      </c>
      <c r="L7" s="55"/>
      <c r="M7" s="55"/>
    </row>
    <row r="8" spans="1:15" ht="30" customHeight="1" thickBot="1" x14ac:dyDescent="0.55000000000000004">
      <c r="A8" s="3">
        <v>5</v>
      </c>
      <c r="B8" s="21"/>
      <c r="C8" s="23">
        <v>885165</v>
      </c>
      <c r="D8" s="29">
        <v>0</v>
      </c>
      <c r="E8" s="24">
        <f t="shared" si="4"/>
        <v>885165</v>
      </c>
      <c r="F8" s="30">
        <f t="shared" si="0"/>
        <v>26554950</v>
      </c>
      <c r="G8" s="26">
        <f t="shared" si="1"/>
        <v>1221527.7</v>
      </c>
      <c r="H8" s="24">
        <v>171722</v>
      </c>
      <c r="I8" s="29">
        <v>0</v>
      </c>
      <c r="J8" s="27">
        <f t="shared" si="2"/>
        <v>1393250</v>
      </c>
      <c r="K8" s="30">
        <f t="shared" si="3"/>
        <v>41797500</v>
      </c>
      <c r="L8" s="55"/>
      <c r="M8" s="55"/>
    </row>
    <row r="9" spans="1:15" ht="34.950000000000003" customHeight="1" thickBot="1" x14ac:dyDescent="0.55000000000000004">
      <c r="A9" s="60" t="s">
        <v>20</v>
      </c>
      <c r="B9" s="61"/>
      <c r="C9" s="31">
        <f t="shared" ref="C9:H9" si="5">SUBTOTAL(9,C4:C8)</f>
        <v>4425825</v>
      </c>
      <c r="D9" s="32">
        <f t="shared" si="5"/>
        <v>0</v>
      </c>
      <c r="E9" s="32">
        <f t="shared" si="5"/>
        <v>4425825</v>
      </c>
      <c r="F9" s="33">
        <f t="shared" si="5"/>
        <v>132774750</v>
      </c>
      <c r="G9" s="34">
        <f t="shared" si="5"/>
        <v>6107638.5</v>
      </c>
      <c r="H9" s="32">
        <f t="shared" si="5"/>
        <v>858610</v>
      </c>
      <c r="I9" s="32"/>
      <c r="J9" s="32">
        <f>SUBTOTAL(9,J4:J8)</f>
        <v>6966250</v>
      </c>
      <c r="K9" s="33">
        <f>SUBTOTAL(9,K4:K8)</f>
        <v>208987500</v>
      </c>
      <c r="L9" s="56"/>
      <c r="M9" s="56"/>
    </row>
    <row r="11" spans="1:15" ht="63.6" customHeight="1" thickBot="1" x14ac:dyDescent="0.55000000000000004">
      <c r="A11" s="62" t="s">
        <v>29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51"/>
      <c r="M11" s="51"/>
    </row>
    <row r="12" spans="1:15" ht="37.200000000000003" customHeight="1" thickBot="1" x14ac:dyDescent="0.55000000000000004">
      <c r="A12" s="8" t="s">
        <v>27</v>
      </c>
      <c r="B12" s="16" t="s">
        <v>19</v>
      </c>
      <c r="C12" s="17">
        <v>1390</v>
      </c>
      <c r="D12" s="9">
        <v>1391</v>
      </c>
      <c r="E12" s="9">
        <v>1392</v>
      </c>
      <c r="F12" s="9">
        <v>1393</v>
      </c>
      <c r="G12" s="9">
        <v>1394</v>
      </c>
      <c r="H12" s="9">
        <v>1395</v>
      </c>
      <c r="I12" s="9">
        <v>1396</v>
      </c>
      <c r="J12" s="9">
        <v>1397</v>
      </c>
      <c r="K12" s="36">
        <v>1398</v>
      </c>
      <c r="L12" s="16" t="s">
        <v>26</v>
      </c>
      <c r="M12" s="16" t="s">
        <v>25</v>
      </c>
      <c r="N12" s="16">
        <v>1400</v>
      </c>
      <c r="O12" s="16">
        <v>1401</v>
      </c>
    </row>
    <row r="13" spans="1:15" ht="34.950000000000003" customHeight="1" x14ac:dyDescent="0.5">
      <c r="A13" s="4">
        <v>1</v>
      </c>
      <c r="B13" s="20" t="s">
        <v>4</v>
      </c>
      <c r="C13" s="18">
        <v>110100</v>
      </c>
      <c r="D13" s="12">
        <v>129900</v>
      </c>
      <c r="E13" s="13">
        <v>162375</v>
      </c>
      <c r="F13" s="14">
        <v>202966.66666666666</v>
      </c>
      <c r="G13" s="14">
        <v>2374750</v>
      </c>
      <c r="H13" s="14">
        <v>270721.66666666669</v>
      </c>
      <c r="I13" s="14">
        <v>309977</v>
      </c>
      <c r="J13" s="14">
        <v>370423</v>
      </c>
      <c r="K13" s="37">
        <v>505626.98999999993</v>
      </c>
      <c r="L13" s="15">
        <v>611809</v>
      </c>
      <c r="M13" s="15">
        <v>636809</v>
      </c>
      <c r="N13" s="15">
        <v>885165</v>
      </c>
      <c r="O13" s="15">
        <v>1393250</v>
      </c>
    </row>
    <row r="14" spans="1:15" ht="34.950000000000003" customHeight="1" x14ac:dyDescent="0.5">
      <c r="A14" s="3">
        <v>2</v>
      </c>
      <c r="B14" s="2" t="s">
        <v>13</v>
      </c>
      <c r="C14" s="19">
        <f t="shared" ref="C14:D14" si="6">C13*30</f>
        <v>3303000</v>
      </c>
      <c r="D14" s="10">
        <f t="shared" si="6"/>
        <v>3897000</v>
      </c>
      <c r="E14" s="10">
        <f t="shared" ref="E14:K14" si="7">E13*30</f>
        <v>4871250</v>
      </c>
      <c r="F14" s="10">
        <f t="shared" si="7"/>
        <v>6089000</v>
      </c>
      <c r="G14" s="10">
        <f t="shared" si="7"/>
        <v>71242500</v>
      </c>
      <c r="H14" s="10">
        <f t="shared" si="7"/>
        <v>8121650.0000000009</v>
      </c>
      <c r="I14" s="10">
        <f t="shared" si="7"/>
        <v>9299310</v>
      </c>
      <c r="J14" s="10">
        <f t="shared" si="7"/>
        <v>11112690</v>
      </c>
      <c r="K14" s="38">
        <f t="shared" si="7"/>
        <v>15168809.699999997</v>
      </c>
      <c r="L14" s="11">
        <f t="shared" ref="L14:N14" si="8">L13*30</f>
        <v>18354270</v>
      </c>
      <c r="M14" s="11">
        <f t="shared" si="8"/>
        <v>19104270</v>
      </c>
      <c r="N14" s="11">
        <f t="shared" si="8"/>
        <v>26554950</v>
      </c>
      <c r="O14" s="11">
        <f t="shared" ref="O14" si="9">O13*30</f>
        <v>41797500</v>
      </c>
    </row>
    <row r="15" spans="1:15" ht="34.950000000000003" customHeight="1" x14ac:dyDescent="0.5">
      <c r="A15" s="3">
        <v>3</v>
      </c>
      <c r="B15" s="2" t="s">
        <v>14</v>
      </c>
      <c r="C15" s="19">
        <v>280000</v>
      </c>
      <c r="D15" s="10">
        <v>350000</v>
      </c>
      <c r="E15" s="10">
        <v>350000</v>
      </c>
      <c r="F15" s="10">
        <v>800000</v>
      </c>
      <c r="G15" s="10">
        <v>1100000</v>
      </c>
      <c r="H15" s="10">
        <v>1100000</v>
      </c>
      <c r="I15" s="10">
        <v>1100000</v>
      </c>
      <c r="J15" s="10">
        <v>1100000</v>
      </c>
      <c r="K15" s="38">
        <v>1900000</v>
      </c>
      <c r="L15" s="11">
        <v>4000000</v>
      </c>
      <c r="M15" s="11">
        <v>4000000</v>
      </c>
      <c r="N15" s="11">
        <v>6000000</v>
      </c>
      <c r="O15" s="11">
        <v>8500000</v>
      </c>
    </row>
    <row r="16" spans="1:15" ht="34.950000000000003" customHeight="1" x14ac:dyDescent="0.5">
      <c r="A16" s="3">
        <v>4</v>
      </c>
      <c r="B16" s="2" t="s">
        <v>1</v>
      </c>
      <c r="C16" s="19">
        <v>100000</v>
      </c>
      <c r="D16" s="10">
        <v>100000</v>
      </c>
      <c r="E16" s="10">
        <v>100000</v>
      </c>
      <c r="F16" s="10">
        <v>20000</v>
      </c>
      <c r="G16" s="10">
        <v>400000</v>
      </c>
      <c r="H16" s="10">
        <v>400000</v>
      </c>
      <c r="I16" s="10">
        <v>400000</v>
      </c>
      <c r="J16" s="10">
        <v>400000</v>
      </c>
      <c r="K16" s="38">
        <v>1000000</v>
      </c>
      <c r="L16" s="11">
        <v>2000000</v>
      </c>
      <c r="M16" s="11">
        <v>2000000</v>
      </c>
      <c r="N16" s="11">
        <v>4500000</v>
      </c>
      <c r="O16" s="11">
        <v>6500000</v>
      </c>
    </row>
    <row r="17" spans="1:15" ht="34.950000000000003" customHeight="1" x14ac:dyDescent="0.5">
      <c r="A17" s="3">
        <v>5</v>
      </c>
      <c r="B17" s="2" t="s">
        <v>24</v>
      </c>
      <c r="C17" s="19">
        <f t="shared" ref="C17:H17" si="10">C13*3</f>
        <v>330300</v>
      </c>
      <c r="D17" s="10">
        <f t="shared" si="10"/>
        <v>389700</v>
      </c>
      <c r="E17" s="10">
        <f t="shared" si="10"/>
        <v>487125</v>
      </c>
      <c r="F17" s="10">
        <f t="shared" si="10"/>
        <v>608900</v>
      </c>
      <c r="G17" s="10">
        <f t="shared" si="10"/>
        <v>7124250</v>
      </c>
      <c r="H17" s="10">
        <f t="shared" si="10"/>
        <v>812165</v>
      </c>
      <c r="I17" s="10">
        <f>I13*3</f>
        <v>929931</v>
      </c>
      <c r="J17" s="10">
        <f t="shared" ref="J17:K17" si="11">J13*3</f>
        <v>1111269</v>
      </c>
      <c r="K17" s="38">
        <f t="shared" si="11"/>
        <v>1516880.9699999997</v>
      </c>
      <c r="L17" s="11">
        <f t="shared" ref="L17:M17" si="12">L13*3</f>
        <v>1835427</v>
      </c>
      <c r="M17" s="11">
        <f t="shared" si="12"/>
        <v>1910427</v>
      </c>
      <c r="N17" s="11">
        <f>N13*3</f>
        <v>2655495</v>
      </c>
      <c r="O17" s="11">
        <f>O13*3</f>
        <v>4179750</v>
      </c>
    </row>
    <row r="18" spans="1:15" ht="34.950000000000003" customHeight="1" x14ac:dyDescent="0.5">
      <c r="A18" s="3">
        <v>6</v>
      </c>
      <c r="B18" s="2" t="s">
        <v>3</v>
      </c>
      <c r="C18" s="19">
        <v>2000</v>
      </c>
      <c r="D18" s="10">
        <v>2500</v>
      </c>
      <c r="E18" s="10">
        <v>3000</v>
      </c>
      <c r="F18" s="10">
        <v>5000</v>
      </c>
      <c r="G18" s="10">
        <v>10000</v>
      </c>
      <c r="H18" s="10">
        <v>10000</v>
      </c>
      <c r="I18" s="10">
        <v>17000</v>
      </c>
      <c r="J18" s="10">
        <v>17000</v>
      </c>
      <c r="K18" s="38">
        <v>23333</v>
      </c>
      <c r="L18" s="11">
        <v>58332</v>
      </c>
      <c r="M18" s="11">
        <v>33333</v>
      </c>
      <c r="N18" s="11">
        <v>46667</v>
      </c>
      <c r="O18" s="11">
        <f>2100000/30</f>
        <v>70000</v>
      </c>
    </row>
    <row r="19" spans="1:15" ht="34.950000000000003" customHeight="1" x14ac:dyDescent="0.5">
      <c r="A19" s="3">
        <v>7</v>
      </c>
      <c r="B19" s="2" t="s">
        <v>16</v>
      </c>
      <c r="C19" s="19">
        <f t="shared" ref="C19:E19" si="13">(C14+C15+C16)*0.07</f>
        <v>257810.00000000003</v>
      </c>
      <c r="D19" s="10">
        <f t="shared" si="13"/>
        <v>304290</v>
      </c>
      <c r="E19" s="10">
        <f t="shared" si="13"/>
        <v>372487.50000000006</v>
      </c>
      <c r="F19" s="10">
        <f t="shared" ref="F19:H19" si="14">(F14+F15+F16)*0.07</f>
        <v>483630.00000000006</v>
      </c>
      <c r="G19" s="10">
        <f t="shared" si="14"/>
        <v>5091975.0000000009</v>
      </c>
      <c r="H19" s="10">
        <f t="shared" si="14"/>
        <v>673515.50000000012</v>
      </c>
      <c r="I19" s="10">
        <f t="shared" ref="I19:N19" si="15">(I14+I15+I16)*0.07</f>
        <v>755951.70000000007</v>
      </c>
      <c r="J19" s="10">
        <f t="shared" si="15"/>
        <v>882888.3</v>
      </c>
      <c r="K19" s="38">
        <f t="shared" si="15"/>
        <v>1264816.6789999998</v>
      </c>
      <c r="L19" s="11">
        <f t="shared" si="15"/>
        <v>1704798.9000000001</v>
      </c>
      <c r="M19" s="11">
        <f t="shared" si="15"/>
        <v>1757298.9000000001</v>
      </c>
      <c r="N19" s="11">
        <f t="shared" si="15"/>
        <v>2593846.5000000005</v>
      </c>
      <c r="O19" s="11">
        <f t="shared" ref="O19" si="16">(O14+O15+O16)*0.07</f>
        <v>3975825.0000000005</v>
      </c>
    </row>
    <row r="20" spans="1:15" ht="34.950000000000003" customHeight="1" x14ac:dyDescent="0.5">
      <c r="A20" s="3">
        <v>8</v>
      </c>
      <c r="B20" s="2" t="s">
        <v>15</v>
      </c>
      <c r="C20" s="19">
        <f t="shared" ref="C20:E20" si="17">(C14+C15+C16)*0.23</f>
        <v>847090</v>
      </c>
      <c r="D20" s="10">
        <f t="shared" si="17"/>
        <v>999810</v>
      </c>
      <c r="E20" s="10">
        <f t="shared" si="17"/>
        <v>1223887.5</v>
      </c>
      <c r="F20" s="10">
        <f t="shared" ref="F20:H20" si="18">(F14+F15+F16)*0.23</f>
        <v>1589070</v>
      </c>
      <c r="G20" s="10">
        <f t="shared" si="18"/>
        <v>16730775</v>
      </c>
      <c r="H20" s="10">
        <f t="shared" si="18"/>
        <v>2212979.5</v>
      </c>
      <c r="I20" s="10">
        <f>(I14+I15+I16)*0.23</f>
        <v>2483841.3000000003</v>
      </c>
      <c r="J20" s="10">
        <f t="shared" ref="J20:K20" si="19">(J14+J15+J16)*0.23</f>
        <v>2900918.7</v>
      </c>
      <c r="K20" s="38">
        <f t="shared" si="19"/>
        <v>4155826.2309999992</v>
      </c>
      <c r="L20" s="11">
        <f t="shared" ref="L20:M20" si="20">(L14+L15+L16)*0.23</f>
        <v>5601482.1000000006</v>
      </c>
      <c r="M20" s="11">
        <f t="shared" si="20"/>
        <v>5773982.1000000006</v>
      </c>
      <c r="N20" s="11">
        <f>(N14+N15+N16)*0.23</f>
        <v>8522638.5</v>
      </c>
      <c r="O20" s="11">
        <f>(O14+O15+O16)*0.23</f>
        <v>13063425</v>
      </c>
    </row>
    <row r="21" spans="1:15" ht="34.950000000000003" customHeight="1" x14ac:dyDescent="0.5">
      <c r="A21" s="40">
        <v>9</v>
      </c>
      <c r="B21" s="41" t="s">
        <v>17</v>
      </c>
      <c r="C21" s="42">
        <v>4850000</v>
      </c>
      <c r="D21" s="43">
        <v>5500000</v>
      </c>
      <c r="E21" s="43">
        <v>8333333.333333333</v>
      </c>
      <c r="F21" s="43">
        <v>10000000</v>
      </c>
      <c r="G21" s="43">
        <v>11500000</v>
      </c>
      <c r="H21" s="43">
        <v>13000000</v>
      </c>
      <c r="I21" s="43">
        <v>20000000</v>
      </c>
      <c r="J21" s="43">
        <v>23000000</v>
      </c>
      <c r="K21" s="44">
        <v>27500000</v>
      </c>
      <c r="L21" s="39">
        <v>30000000</v>
      </c>
      <c r="M21" s="39">
        <v>30000000</v>
      </c>
      <c r="N21" s="39">
        <v>40000000</v>
      </c>
      <c r="O21" s="39">
        <v>56000000</v>
      </c>
    </row>
    <row r="22" spans="1:15" ht="34.950000000000003" customHeight="1" thickBot="1" x14ac:dyDescent="0.55000000000000004">
      <c r="A22" s="45">
        <v>10</v>
      </c>
      <c r="B22" s="46" t="s">
        <v>18</v>
      </c>
      <c r="C22" s="47">
        <f t="shared" ref="C22" si="21">C21*12</f>
        <v>58200000</v>
      </c>
      <c r="D22" s="48">
        <f t="shared" ref="D22" si="22">D21*12</f>
        <v>66000000</v>
      </c>
      <c r="E22" s="48">
        <f t="shared" ref="E22" si="23">E21*12</f>
        <v>100000000</v>
      </c>
      <c r="F22" s="48">
        <f t="shared" ref="F22" si="24">F21*12</f>
        <v>120000000</v>
      </c>
      <c r="G22" s="48">
        <f t="shared" ref="G22:K22" si="25">G21*12</f>
        <v>138000000</v>
      </c>
      <c r="H22" s="48">
        <f t="shared" si="25"/>
        <v>156000000</v>
      </c>
      <c r="I22" s="48">
        <f t="shared" si="25"/>
        <v>240000000</v>
      </c>
      <c r="J22" s="48">
        <f t="shared" si="25"/>
        <v>276000000</v>
      </c>
      <c r="K22" s="49">
        <f t="shared" si="25"/>
        <v>330000000</v>
      </c>
      <c r="L22" s="50">
        <f t="shared" ref="L22:N22" si="26">L21*12</f>
        <v>360000000</v>
      </c>
      <c r="M22" s="50">
        <f t="shared" si="26"/>
        <v>360000000</v>
      </c>
      <c r="N22" s="50">
        <f t="shared" si="26"/>
        <v>480000000</v>
      </c>
      <c r="O22" s="50">
        <f t="shared" ref="O22" si="27">O21*12</f>
        <v>672000000</v>
      </c>
    </row>
    <row r="24" spans="1:15" ht="40.5" customHeight="1" thickBot="1" x14ac:dyDescent="0.55000000000000004">
      <c r="C24" s="59" t="s">
        <v>31</v>
      </c>
      <c r="D24" s="75"/>
      <c r="E24" s="75"/>
      <c r="F24" s="75"/>
    </row>
    <row r="25" spans="1:15" ht="24.9" customHeight="1" x14ac:dyDescent="0.5">
      <c r="C25" s="73" t="s">
        <v>28</v>
      </c>
      <c r="D25" s="58" t="s">
        <v>22</v>
      </c>
      <c r="E25" s="76" t="s">
        <v>23</v>
      </c>
      <c r="F25" s="77" t="s">
        <v>21</v>
      </c>
    </row>
    <row r="26" spans="1:15" ht="24.9" customHeight="1" x14ac:dyDescent="0.5">
      <c r="C26" s="74"/>
      <c r="D26" s="78">
        <v>0</v>
      </c>
      <c r="E26" s="57">
        <v>56000000</v>
      </c>
      <c r="F26" s="79">
        <v>0</v>
      </c>
    </row>
    <row r="27" spans="1:15" ht="24.9" customHeight="1" x14ac:dyDescent="0.5">
      <c r="C27" s="74"/>
      <c r="D27" s="78">
        <f t="shared" ref="D27:D30" si="28">E26+1</f>
        <v>56000001</v>
      </c>
      <c r="E27" s="57">
        <v>150000000</v>
      </c>
      <c r="F27" s="79">
        <v>0.1</v>
      </c>
    </row>
    <row r="28" spans="1:15" ht="24.9" customHeight="1" x14ac:dyDescent="0.5">
      <c r="C28" s="74"/>
      <c r="D28" s="78">
        <f t="shared" si="28"/>
        <v>150000001</v>
      </c>
      <c r="E28" s="57">
        <v>250000000</v>
      </c>
      <c r="F28" s="79">
        <v>0.15</v>
      </c>
    </row>
    <row r="29" spans="1:15" ht="24.9" customHeight="1" x14ac:dyDescent="0.5">
      <c r="C29" s="74"/>
      <c r="D29" s="78">
        <f t="shared" si="28"/>
        <v>250000001</v>
      </c>
      <c r="E29" s="57">
        <v>350000000</v>
      </c>
      <c r="F29" s="79">
        <v>0.2</v>
      </c>
    </row>
    <row r="30" spans="1:15" ht="24.9" customHeight="1" thickBot="1" x14ac:dyDescent="0.55000000000000004">
      <c r="C30" s="74"/>
      <c r="D30" s="80">
        <f t="shared" si="28"/>
        <v>350000001</v>
      </c>
      <c r="E30" s="81" t="s">
        <v>32</v>
      </c>
      <c r="F30" s="82">
        <v>0.3</v>
      </c>
    </row>
  </sheetData>
  <autoFilter ref="C3:K8" xr:uid="{00000000-0009-0000-0000-000000000000}"/>
  <mergeCells count="9">
    <mergeCell ref="C24:F24"/>
    <mergeCell ref="C25:C30"/>
    <mergeCell ref="A9:B9"/>
    <mergeCell ref="A11:K11"/>
    <mergeCell ref="A1:K1"/>
    <mergeCell ref="B2:B3"/>
    <mergeCell ref="A2:A3"/>
    <mergeCell ref="C2:F2"/>
    <mergeCell ref="G2:K2"/>
  </mergeCells>
  <pageMargins left="0.7" right="0.7" top="0.75" bottom="0.75" header="0.3" footer="0.3"/>
  <pageSetup paperSize="9" scale="63" orientation="landscape" horizontalDpi="1200" verticalDpi="120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2022-09-28T08:57:46Z</dcterms:modified>
</cp:coreProperties>
</file>