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3766A75-AC73-4E72-B37D-DA2442CE1BB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جدول اطلاعات حقوق دستمزد " sheetId="2" r:id="rId1"/>
    <sheet name="جدول مالیات حقوق" sheetId="3" r:id="rId2"/>
    <sheet name="جدول اطلاعات حقوق فروردین پرسنل" sheetId="4" r:id="rId3"/>
  </sheets>
  <definedNames>
    <definedName name="_xlnm._FilterDatabase" localSheetId="2" hidden="1">'جدول اطلاعات حقوق فروردین پرسنل'!$A$3:$AV$15</definedName>
    <definedName name="mabna">'جدول مالیات حقوق'!$A$2:$F$9</definedName>
    <definedName name="_xlnm.Print_Area" localSheetId="2">'جدول اطلاعات حقوق فروردین پرسنل'!$A$1:$AV$15</definedName>
    <definedName name="_xlnm.Print_Titles" localSheetId="2">'جدول اطلاعات حقوق فروردین پرسنل'!$1:$1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4" l="1"/>
  <c r="Y6" i="4"/>
  <c r="Y7" i="4"/>
  <c r="Y8" i="4"/>
  <c r="AF8" i="4" s="1"/>
  <c r="Y9" i="4"/>
  <c r="AF9" i="4" s="1"/>
  <c r="Y10" i="4"/>
  <c r="Y11" i="4"/>
  <c r="AF11" i="4" s="1"/>
  <c r="Y12" i="4"/>
  <c r="AF12" i="4" s="1"/>
  <c r="Y13" i="4"/>
  <c r="Y14" i="4"/>
  <c r="Y4" i="4"/>
  <c r="AF5" i="4"/>
  <c r="AF6" i="4"/>
  <c r="AF7" i="4"/>
  <c r="AF10" i="4"/>
  <c r="AF13" i="4"/>
  <c r="AF14" i="4"/>
  <c r="AE5" i="4"/>
  <c r="AE6" i="4"/>
  <c r="AE7" i="4"/>
  <c r="AE8" i="4"/>
  <c r="AE9" i="4"/>
  <c r="AE10" i="4"/>
  <c r="AE11" i="4"/>
  <c r="AE12" i="4"/>
  <c r="AE13" i="4"/>
  <c r="AE14" i="4"/>
  <c r="L15" i="4"/>
  <c r="M15" i="4"/>
  <c r="O15" i="4"/>
  <c r="P15" i="4"/>
  <c r="Q15" i="4"/>
  <c r="R15" i="4"/>
  <c r="S15" i="4"/>
  <c r="AD15" i="4"/>
  <c r="AN15" i="4"/>
  <c r="AR15" i="4"/>
  <c r="AS15" i="4"/>
  <c r="AT15" i="4"/>
  <c r="AE4" i="4"/>
  <c r="Z5" i="4"/>
  <c r="Z6" i="4"/>
  <c r="Z7" i="4"/>
  <c r="Z8" i="4"/>
  <c r="Z9" i="4"/>
  <c r="Z10" i="4"/>
  <c r="Z11" i="4"/>
  <c r="Z12" i="4"/>
  <c r="Z13" i="4"/>
  <c r="Z14" i="4"/>
  <c r="Z4" i="4"/>
  <c r="X4" i="4"/>
  <c r="AB4" i="4"/>
  <c r="AA4" i="4"/>
  <c r="J15" i="4"/>
  <c r="AC5" i="4"/>
  <c r="AC6" i="4"/>
  <c r="AC7" i="4"/>
  <c r="AC8" i="4"/>
  <c r="AC9" i="4"/>
  <c r="AC10" i="4"/>
  <c r="AC11" i="4"/>
  <c r="AC12" i="4"/>
  <c r="AC13" i="4"/>
  <c r="AC14" i="4"/>
  <c r="AC4" i="4"/>
  <c r="AB5" i="4"/>
  <c r="AB6" i="4"/>
  <c r="AB7" i="4"/>
  <c r="AB8" i="4"/>
  <c r="AB9" i="4"/>
  <c r="AB10" i="4"/>
  <c r="AB11" i="4"/>
  <c r="AB12" i="4"/>
  <c r="AB13" i="4"/>
  <c r="AB14" i="4"/>
  <c r="AA5" i="4"/>
  <c r="AA6" i="4"/>
  <c r="AA7" i="4"/>
  <c r="AA8" i="4"/>
  <c r="AA9" i="4"/>
  <c r="AA10" i="4"/>
  <c r="AA11" i="4"/>
  <c r="AA12" i="4"/>
  <c r="AA13" i="4"/>
  <c r="AA14" i="4"/>
  <c r="X5" i="4"/>
  <c r="X6" i="4"/>
  <c r="X7" i="4"/>
  <c r="X8" i="4"/>
  <c r="X9" i="4"/>
  <c r="X10" i="4"/>
  <c r="X11" i="4"/>
  <c r="X12" i="4"/>
  <c r="X13" i="4"/>
  <c r="X14" i="4"/>
  <c r="T18" i="4"/>
  <c r="T19" i="4" s="1"/>
  <c r="T20" i="4" s="1"/>
  <c r="W6" i="4"/>
  <c r="W7" i="4"/>
  <c r="W8" i="4"/>
  <c r="W9" i="4"/>
  <c r="W10" i="4"/>
  <c r="W11" i="4"/>
  <c r="W12" i="4"/>
  <c r="W13" i="4"/>
  <c r="W14" i="4"/>
  <c r="V6" i="4"/>
  <c r="V7" i="4"/>
  <c r="V8" i="4"/>
  <c r="V9" i="4"/>
  <c r="V10" i="4"/>
  <c r="V11" i="4"/>
  <c r="V12" i="4"/>
  <c r="V13" i="4"/>
  <c r="V14" i="4"/>
  <c r="U6" i="4"/>
  <c r="U7" i="4"/>
  <c r="U8" i="4"/>
  <c r="U9" i="4"/>
  <c r="U10" i="4"/>
  <c r="U11" i="4"/>
  <c r="U12" i="4"/>
  <c r="U13" i="4"/>
  <c r="U14" i="4"/>
  <c r="AP4" i="4"/>
  <c r="W5" i="4"/>
  <c r="W4" i="4"/>
  <c r="V5" i="4"/>
  <c r="V4" i="4"/>
  <c r="U5" i="4"/>
  <c r="U4" i="4"/>
  <c r="N10" i="2"/>
  <c r="N9" i="2"/>
  <c r="N7" i="2"/>
  <c r="Y15" i="4" l="1"/>
  <c r="AE15" i="4"/>
  <c r="V15" i="4"/>
  <c r="W15" i="4"/>
  <c r="AA15" i="4"/>
  <c r="X15" i="4"/>
  <c r="AB15" i="4"/>
  <c r="U15" i="4"/>
  <c r="Z15" i="4"/>
  <c r="AC15" i="4"/>
  <c r="N4" i="2"/>
  <c r="N12" i="2"/>
  <c r="AP5" i="4"/>
  <c r="AP6" i="4"/>
  <c r="AP7" i="4"/>
  <c r="AP8" i="4"/>
  <c r="AP9" i="4"/>
  <c r="AP10" i="4"/>
  <c r="AP11" i="4"/>
  <c r="AP12" i="4"/>
  <c r="AP13" i="4"/>
  <c r="AP14" i="4"/>
  <c r="K5" i="4"/>
  <c r="K6" i="4"/>
  <c r="K7" i="4"/>
  <c r="K8" i="4"/>
  <c r="K9" i="4"/>
  <c r="K10" i="4"/>
  <c r="K11" i="4"/>
  <c r="K12" i="4"/>
  <c r="K13" i="4"/>
  <c r="K14" i="4"/>
  <c r="K4" i="4"/>
  <c r="T5" i="4"/>
  <c r="T6" i="4"/>
  <c r="T7" i="4"/>
  <c r="T8" i="4"/>
  <c r="T9" i="4"/>
  <c r="T10" i="4"/>
  <c r="T11" i="4"/>
  <c r="T12" i="4"/>
  <c r="T13" i="4"/>
  <c r="T14" i="4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54" i="3"/>
  <c r="C54" i="3" s="1"/>
  <c r="B55" i="3"/>
  <c r="C55" i="3" s="1"/>
  <c r="B56" i="3"/>
  <c r="C56" i="3" s="1"/>
  <c r="B57" i="3"/>
  <c r="C57" i="3" s="1"/>
  <c r="B58" i="3"/>
  <c r="C58" i="3" s="1"/>
  <c r="B59" i="3"/>
  <c r="C59" i="3" s="1"/>
  <c r="B60" i="3"/>
  <c r="C60" i="3" s="1"/>
  <c r="B61" i="3"/>
  <c r="C61" i="3" s="1"/>
  <c r="B62" i="3"/>
  <c r="C62" i="3" s="1"/>
  <c r="B63" i="3"/>
  <c r="C63" i="3" s="1"/>
  <c r="B64" i="3"/>
  <c r="C64" i="3" s="1"/>
  <c r="B65" i="3"/>
  <c r="C65" i="3" s="1"/>
  <c r="B66" i="3"/>
  <c r="C66" i="3" s="1"/>
  <c r="B67" i="3"/>
  <c r="C67" i="3" s="1"/>
  <c r="B68" i="3"/>
  <c r="C68" i="3" s="1"/>
  <c r="B69" i="3"/>
  <c r="C69" i="3" s="1"/>
  <c r="B70" i="3"/>
  <c r="C70" i="3" s="1"/>
  <c r="B71" i="3"/>
  <c r="C71" i="3" s="1"/>
  <c r="B72" i="3"/>
  <c r="C72" i="3" s="1"/>
  <c r="B73" i="3"/>
  <c r="C73" i="3" s="1"/>
  <c r="B74" i="3"/>
  <c r="C74" i="3" s="1"/>
  <c r="B75" i="3"/>
  <c r="C75" i="3" s="1"/>
  <c r="B76" i="3"/>
  <c r="C76" i="3" s="1"/>
  <c r="B77" i="3"/>
  <c r="C77" i="3" s="1"/>
  <c r="B78" i="3"/>
  <c r="C78" i="3" s="1"/>
  <c r="B79" i="3"/>
  <c r="C79" i="3" s="1"/>
  <c r="B80" i="3"/>
  <c r="C80" i="3" s="1"/>
  <c r="B81" i="3"/>
  <c r="C81" i="3" s="1"/>
  <c r="B82" i="3"/>
  <c r="C82" i="3" s="1"/>
  <c r="B83" i="3"/>
  <c r="C83" i="3" s="1"/>
  <c r="B84" i="3"/>
  <c r="C84" i="3" s="1"/>
  <c r="B85" i="3"/>
  <c r="C85" i="3" s="1"/>
  <c r="B86" i="3"/>
  <c r="C86" i="3" s="1"/>
  <c r="B87" i="3"/>
  <c r="C87" i="3" s="1"/>
  <c r="B88" i="3"/>
  <c r="C88" i="3" s="1"/>
  <c r="B89" i="3"/>
  <c r="C89" i="3" s="1"/>
  <c r="B90" i="3"/>
  <c r="C90" i="3" s="1"/>
  <c r="B91" i="3"/>
  <c r="C91" i="3" s="1"/>
  <c r="B92" i="3"/>
  <c r="C92" i="3" s="1"/>
  <c r="B93" i="3"/>
  <c r="C93" i="3" s="1"/>
  <c r="B94" i="3"/>
  <c r="C94" i="3" s="1"/>
  <c r="B95" i="3"/>
  <c r="C95" i="3" s="1"/>
  <c r="B96" i="3"/>
  <c r="C96" i="3" s="1"/>
  <c r="B97" i="3"/>
  <c r="C97" i="3" s="1"/>
  <c r="B98" i="3"/>
  <c r="C98" i="3" s="1"/>
  <c r="B99" i="3"/>
  <c r="C99" i="3" s="1"/>
  <c r="B100" i="3"/>
  <c r="C100" i="3" s="1"/>
  <c r="B101" i="3"/>
  <c r="C101" i="3" s="1"/>
  <c r="B102" i="3"/>
  <c r="C102" i="3" s="1"/>
  <c r="B103" i="3"/>
  <c r="C103" i="3" s="1"/>
  <c r="B104" i="3"/>
  <c r="C104" i="3" s="1"/>
  <c r="B105" i="3"/>
  <c r="C105" i="3" s="1"/>
  <c r="B106" i="3"/>
  <c r="C106" i="3" s="1"/>
  <c r="B107" i="3"/>
  <c r="C107" i="3" s="1"/>
  <c r="B108" i="3"/>
  <c r="C108" i="3" s="1"/>
  <c r="B109" i="3"/>
  <c r="C109" i="3" s="1"/>
  <c r="B110" i="3"/>
  <c r="C110" i="3" s="1"/>
  <c r="B111" i="3"/>
  <c r="C111" i="3" s="1"/>
  <c r="B112" i="3"/>
  <c r="C112" i="3" s="1"/>
  <c r="B113" i="3"/>
  <c r="C113" i="3" s="1"/>
  <c r="B114" i="3"/>
  <c r="C114" i="3" s="1"/>
  <c r="B115" i="3"/>
  <c r="C115" i="3" s="1"/>
  <c r="B116" i="3"/>
  <c r="C116" i="3" s="1"/>
  <c r="B117" i="3"/>
  <c r="C117" i="3" s="1"/>
  <c r="B118" i="3"/>
  <c r="C118" i="3" s="1"/>
  <c r="B119" i="3"/>
  <c r="C119" i="3" s="1"/>
  <c r="B120" i="3"/>
  <c r="C120" i="3" s="1"/>
  <c r="B121" i="3"/>
  <c r="C121" i="3" s="1"/>
  <c r="B122" i="3"/>
  <c r="C122" i="3" s="1"/>
  <c r="B123" i="3"/>
  <c r="C123" i="3" s="1"/>
  <c r="B124" i="3"/>
  <c r="C124" i="3" s="1"/>
  <c r="B125" i="3"/>
  <c r="C125" i="3" s="1"/>
  <c r="B126" i="3"/>
  <c r="C126" i="3" s="1"/>
  <c r="B127" i="3"/>
  <c r="C127" i="3" s="1"/>
  <c r="B128" i="3"/>
  <c r="C128" i="3" s="1"/>
  <c r="B129" i="3"/>
  <c r="C129" i="3" s="1"/>
  <c r="B130" i="3"/>
  <c r="C130" i="3" s="1"/>
  <c r="B131" i="3"/>
  <c r="C131" i="3" s="1"/>
  <c r="B132" i="3"/>
  <c r="C132" i="3" s="1"/>
  <c r="B133" i="3"/>
  <c r="C133" i="3" s="1"/>
  <c r="B134" i="3"/>
  <c r="C134" i="3" s="1"/>
  <c r="B135" i="3"/>
  <c r="C135" i="3" s="1"/>
  <c r="B136" i="3"/>
  <c r="C136" i="3" s="1"/>
  <c r="B137" i="3"/>
  <c r="C137" i="3" s="1"/>
  <c r="B138" i="3"/>
  <c r="C138" i="3" s="1"/>
  <c r="B139" i="3"/>
  <c r="C139" i="3" s="1"/>
  <c r="B140" i="3"/>
  <c r="C140" i="3" s="1"/>
  <c r="B141" i="3"/>
  <c r="C141" i="3" s="1"/>
  <c r="B142" i="3"/>
  <c r="C142" i="3" s="1"/>
  <c r="B143" i="3"/>
  <c r="C143" i="3" s="1"/>
  <c r="B144" i="3"/>
  <c r="C144" i="3" s="1"/>
  <c r="B145" i="3"/>
  <c r="C145" i="3" s="1"/>
  <c r="B146" i="3"/>
  <c r="C146" i="3" s="1"/>
  <c r="B147" i="3"/>
  <c r="C147" i="3" s="1"/>
  <c r="B148" i="3"/>
  <c r="C148" i="3" s="1"/>
  <c r="B149" i="3"/>
  <c r="C149" i="3" s="1"/>
  <c r="B150" i="3"/>
  <c r="C150" i="3" s="1"/>
  <c r="B151" i="3"/>
  <c r="C151" i="3" s="1"/>
  <c r="B152" i="3"/>
  <c r="C152" i="3" s="1"/>
  <c r="B153" i="3"/>
  <c r="C153" i="3" s="1"/>
  <c r="B154" i="3"/>
  <c r="C154" i="3" s="1"/>
  <c r="B155" i="3"/>
  <c r="C155" i="3" s="1"/>
  <c r="B156" i="3"/>
  <c r="C156" i="3" s="1"/>
  <c r="B157" i="3"/>
  <c r="C157" i="3" s="1"/>
  <c r="B158" i="3"/>
  <c r="C158" i="3" s="1"/>
  <c r="B159" i="3"/>
  <c r="C159" i="3" s="1"/>
  <c r="B160" i="3"/>
  <c r="C160" i="3" s="1"/>
  <c r="B161" i="3"/>
  <c r="C161" i="3" s="1"/>
  <c r="B162" i="3"/>
  <c r="C162" i="3" s="1"/>
  <c r="B163" i="3"/>
  <c r="C163" i="3" s="1"/>
  <c r="B164" i="3"/>
  <c r="C164" i="3" s="1"/>
  <c r="B165" i="3"/>
  <c r="C165" i="3" s="1"/>
  <c r="B166" i="3"/>
  <c r="C166" i="3" s="1"/>
  <c r="B167" i="3"/>
  <c r="C167" i="3" s="1"/>
  <c r="B168" i="3"/>
  <c r="C168" i="3" s="1"/>
  <c r="B169" i="3"/>
  <c r="C169" i="3" s="1"/>
  <c r="B170" i="3"/>
  <c r="C170" i="3" s="1"/>
  <c r="B171" i="3"/>
  <c r="C171" i="3" s="1"/>
  <c r="B172" i="3"/>
  <c r="C172" i="3" s="1"/>
  <c r="B173" i="3"/>
  <c r="C173" i="3" s="1"/>
  <c r="B174" i="3"/>
  <c r="C174" i="3" s="1"/>
  <c r="B175" i="3"/>
  <c r="C175" i="3" s="1"/>
  <c r="B176" i="3"/>
  <c r="C176" i="3" s="1"/>
  <c r="B177" i="3"/>
  <c r="C177" i="3" s="1"/>
  <c r="B178" i="3"/>
  <c r="C178" i="3" s="1"/>
  <c r="B179" i="3"/>
  <c r="C179" i="3" s="1"/>
  <c r="B180" i="3"/>
  <c r="C180" i="3" s="1"/>
  <c r="B181" i="3"/>
  <c r="C181" i="3" s="1"/>
  <c r="B182" i="3"/>
  <c r="C182" i="3" s="1"/>
  <c r="B183" i="3"/>
  <c r="C183" i="3" s="1"/>
  <c r="B184" i="3"/>
  <c r="C184" i="3" s="1"/>
  <c r="B185" i="3"/>
  <c r="C185" i="3" s="1"/>
  <c r="B186" i="3"/>
  <c r="C186" i="3" s="1"/>
  <c r="B187" i="3"/>
  <c r="C187" i="3" s="1"/>
  <c r="B188" i="3"/>
  <c r="C188" i="3" s="1"/>
  <c r="B189" i="3"/>
  <c r="C189" i="3" s="1"/>
  <c r="B190" i="3"/>
  <c r="C190" i="3" s="1"/>
  <c r="B191" i="3"/>
  <c r="C191" i="3" s="1"/>
  <c r="B192" i="3"/>
  <c r="C192" i="3" s="1"/>
  <c r="B193" i="3"/>
  <c r="C193" i="3" s="1"/>
  <c r="B194" i="3"/>
  <c r="C194" i="3" s="1"/>
  <c r="B195" i="3"/>
  <c r="C195" i="3" s="1"/>
  <c r="B196" i="3"/>
  <c r="C196" i="3" s="1"/>
  <c r="B197" i="3"/>
  <c r="C197" i="3" s="1"/>
  <c r="B198" i="3"/>
  <c r="C198" i="3" s="1"/>
  <c r="B199" i="3"/>
  <c r="C199" i="3" s="1"/>
  <c r="B200" i="3"/>
  <c r="C200" i="3" s="1"/>
  <c r="B201" i="3"/>
  <c r="C201" i="3" s="1"/>
  <c r="B202" i="3"/>
  <c r="C202" i="3" s="1"/>
  <c r="B203" i="3"/>
  <c r="C203" i="3" s="1"/>
  <c r="B204" i="3"/>
  <c r="C204" i="3" s="1"/>
  <c r="B205" i="3"/>
  <c r="C205" i="3" s="1"/>
  <c r="B206" i="3"/>
  <c r="C206" i="3" s="1"/>
  <c r="B207" i="3"/>
  <c r="C207" i="3" s="1"/>
  <c r="B208" i="3"/>
  <c r="C208" i="3" s="1"/>
  <c r="B209" i="3"/>
  <c r="C209" i="3" s="1"/>
  <c r="B210" i="3"/>
  <c r="C210" i="3" s="1"/>
  <c r="B211" i="3"/>
  <c r="C211" i="3" s="1"/>
  <c r="B212" i="3"/>
  <c r="C212" i="3" s="1"/>
  <c r="B213" i="3"/>
  <c r="C213" i="3" s="1"/>
  <c r="B214" i="3"/>
  <c r="C214" i="3" s="1"/>
  <c r="B215" i="3"/>
  <c r="C215" i="3" s="1"/>
  <c r="B216" i="3"/>
  <c r="C216" i="3" s="1"/>
  <c r="B217" i="3"/>
  <c r="C217" i="3" s="1"/>
  <c r="B218" i="3"/>
  <c r="C218" i="3" s="1"/>
  <c r="B219" i="3"/>
  <c r="C219" i="3" s="1"/>
  <c r="B220" i="3"/>
  <c r="C220" i="3" s="1"/>
  <c r="B221" i="3"/>
  <c r="C221" i="3" s="1"/>
  <c r="B222" i="3"/>
  <c r="C222" i="3" s="1"/>
  <c r="B223" i="3"/>
  <c r="C223" i="3" s="1"/>
  <c r="B224" i="3"/>
  <c r="C224" i="3" s="1"/>
  <c r="B225" i="3"/>
  <c r="C225" i="3" s="1"/>
  <c r="B226" i="3"/>
  <c r="C226" i="3" s="1"/>
  <c r="B227" i="3"/>
  <c r="C227" i="3" s="1"/>
  <c r="B228" i="3"/>
  <c r="C228" i="3" s="1"/>
  <c r="B229" i="3"/>
  <c r="C229" i="3" s="1"/>
  <c r="B230" i="3"/>
  <c r="C230" i="3" s="1"/>
  <c r="B231" i="3"/>
  <c r="C231" i="3" s="1"/>
  <c r="B232" i="3"/>
  <c r="C232" i="3" s="1"/>
  <c r="B233" i="3"/>
  <c r="C233" i="3" s="1"/>
  <c r="B234" i="3"/>
  <c r="C234" i="3" s="1"/>
  <c r="B235" i="3"/>
  <c r="C235" i="3" s="1"/>
  <c r="B236" i="3"/>
  <c r="C236" i="3" s="1"/>
  <c r="B237" i="3"/>
  <c r="C237" i="3" s="1"/>
  <c r="B238" i="3"/>
  <c r="C238" i="3" s="1"/>
  <c r="B239" i="3"/>
  <c r="C239" i="3" s="1"/>
  <c r="B240" i="3"/>
  <c r="C240" i="3" s="1"/>
  <c r="B241" i="3"/>
  <c r="C241" i="3" s="1"/>
  <c r="B242" i="3"/>
  <c r="C242" i="3" s="1"/>
  <c r="B243" i="3"/>
  <c r="C243" i="3" s="1"/>
  <c r="B244" i="3"/>
  <c r="C244" i="3" s="1"/>
  <c r="B245" i="3"/>
  <c r="C245" i="3" s="1"/>
  <c r="B246" i="3"/>
  <c r="C246" i="3" s="1"/>
  <c r="B247" i="3"/>
  <c r="C247" i="3" s="1"/>
  <c r="B248" i="3"/>
  <c r="C248" i="3" s="1"/>
  <c r="B249" i="3"/>
  <c r="C249" i="3" s="1"/>
  <c r="B250" i="3"/>
  <c r="C250" i="3" s="1"/>
  <c r="B251" i="3"/>
  <c r="C251" i="3" s="1"/>
  <c r="B252" i="3"/>
  <c r="C252" i="3" s="1"/>
  <c r="B253" i="3"/>
  <c r="C253" i="3" s="1"/>
  <c r="B254" i="3"/>
  <c r="C254" i="3" s="1"/>
  <c r="B255" i="3"/>
  <c r="C255" i="3" s="1"/>
  <c r="B256" i="3"/>
  <c r="C256" i="3" s="1"/>
  <c r="B257" i="3"/>
  <c r="C257" i="3" s="1"/>
  <c r="B258" i="3"/>
  <c r="C258" i="3" s="1"/>
  <c r="B259" i="3"/>
  <c r="C259" i="3" s="1"/>
  <c r="B260" i="3"/>
  <c r="C260" i="3" s="1"/>
  <c r="B261" i="3"/>
  <c r="C261" i="3" s="1"/>
  <c r="B262" i="3"/>
  <c r="C262" i="3" s="1"/>
  <c r="B263" i="3"/>
  <c r="C263" i="3" s="1"/>
  <c r="B264" i="3"/>
  <c r="C264" i="3" s="1"/>
  <c r="B265" i="3"/>
  <c r="C265" i="3" s="1"/>
  <c r="B266" i="3"/>
  <c r="C266" i="3" s="1"/>
  <c r="B267" i="3"/>
  <c r="C267" i="3" s="1"/>
  <c r="B268" i="3"/>
  <c r="C268" i="3" s="1"/>
  <c r="B269" i="3"/>
  <c r="C269" i="3" s="1"/>
  <c r="B270" i="3"/>
  <c r="C270" i="3" s="1"/>
  <c r="B271" i="3"/>
  <c r="C271" i="3" s="1"/>
  <c r="B272" i="3"/>
  <c r="C272" i="3" s="1"/>
  <c r="B273" i="3"/>
  <c r="C273" i="3" s="1"/>
  <c r="B274" i="3"/>
  <c r="C274" i="3" s="1"/>
  <c r="B275" i="3"/>
  <c r="C275" i="3" s="1"/>
  <c r="B276" i="3"/>
  <c r="C276" i="3" s="1"/>
  <c r="B277" i="3"/>
  <c r="C277" i="3" s="1"/>
  <c r="B278" i="3"/>
  <c r="C278" i="3" s="1"/>
  <c r="B279" i="3"/>
  <c r="C279" i="3" s="1"/>
  <c r="B280" i="3"/>
  <c r="C280" i="3" s="1"/>
  <c r="B281" i="3"/>
  <c r="C281" i="3" s="1"/>
  <c r="B282" i="3"/>
  <c r="C282" i="3" s="1"/>
  <c r="B283" i="3"/>
  <c r="C283" i="3" s="1"/>
  <c r="B284" i="3"/>
  <c r="C284" i="3" s="1"/>
  <c r="B285" i="3"/>
  <c r="C285" i="3" s="1"/>
  <c r="B286" i="3"/>
  <c r="C286" i="3" s="1"/>
  <c r="B287" i="3"/>
  <c r="C287" i="3" s="1"/>
  <c r="B288" i="3"/>
  <c r="C288" i="3" s="1"/>
  <c r="B289" i="3"/>
  <c r="C289" i="3" s="1"/>
  <c r="B290" i="3"/>
  <c r="C290" i="3" s="1"/>
  <c r="B291" i="3"/>
  <c r="C291" i="3" s="1"/>
  <c r="B292" i="3"/>
  <c r="C292" i="3" s="1"/>
  <c r="B293" i="3"/>
  <c r="C293" i="3" s="1"/>
  <c r="B294" i="3"/>
  <c r="C294" i="3" s="1"/>
  <c r="B295" i="3"/>
  <c r="C295" i="3" s="1"/>
  <c r="B296" i="3"/>
  <c r="C296" i="3" s="1"/>
  <c r="B297" i="3"/>
  <c r="C297" i="3" s="1"/>
  <c r="B298" i="3"/>
  <c r="C298" i="3" s="1"/>
  <c r="B299" i="3"/>
  <c r="C299" i="3" s="1"/>
  <c r="B300" i="3"/>
  <c r="C300" i="3" s="1"/>
  <c r="B301" i="3"/>
  <c r="C301" i="3" s="1"/>
  <c r="B302" i="3"/>
  <c r="C302" i="3" s="1"/>
  <c r="B303" i="3"/>
  <c r="C303" i="3" s="1"/>
  <c r="B304" i="3"/>
  <c r="C304" i="3" s="1"/>
  <c r="B305" i="3"/>
  <c r="C305" i="3" s="1"/>
  <c r="B306" i="3"/>
  <c r="C306" i="3" s="1"/>
  <c r="B307" i="3"/>
  <c r="C307" i="3" s="1"/>
  <c r="B308" i="3"/>
  <c r="C308" i="3" s="1"/>
  <c r="B309" i="3"/>
  <c r="C309" i="3" s="1"/>
  <c r="B310" i="3"/>
  <c r="C310" i="3" s="1"/>
  <c r="B311" i="3"/>
  <c r="C311" i="3" s="1"/>
  <c r="B312" i="3"/>
  <c r="C312" i="3" s="1"/>
  <c r="B313" i="3"/>
  <c r="C313" i="3" s="1"/>
  <c r="B314" i="3"/>
  <c r="C314" i="3" s="1"/>
  <c r="B315" i="3"/>
  <c r="C315" i="3" s="1"/>
  <c r="B316" i="3"/>
  <c r="C316" i="3" s="1"/>
  <c r="B317" i="3"/>
  <c r="C317" i="3" s="1"/>
  <c r="B318" i="3"/>
  <c r="C318" i="3" s="1"/>
  <c r="B319" i="3"/>
  <c r="C319" i="3" s="1"/>
  <c r="B320" i="3"/>
  <c r="C320" i="3" s="1"/>
  <c r="B321" i="3"/>
  <c r="C321" i="3" s="1"/>
  <c r="B322" i="3"/>
  <c r="C322" i="3" s="1"/>
  <c r="B323" i="3"/>
  <c r="C323" i="3" s="1"/>
  <c r="B324" i="3"/>
  <c r="C324" i="3" s="1"/>
  <c r="B325" i="3"/>
  <c r="C325" i="3" s="1"/>
  <c r="B326" i="3"/>
  <c r="C326" i="3" s="1"/>
  <c r="B327" i="3"/>
  <c r="C327" i="3" s="1"/>
  <c r="B328" i="3"/>
  <c r="C328" i="3" s="1"/>
  <c r="B329" i="3"/>
  <c r="C329" i="3" s="1"/>
  <c r="B330" i="3"/>
  <c r="C330" i="3" s="1"/>
  <c r="B331" i="3"/>
  <c r="C331" i="3" s="1"/>
  <c r="B332" i="3"/>
  <c r="C332" i="3" s="1"/>
  <c r="B333" i="3"/>
  <c r="C333" i="3" s="1"/>
  <c r="B334" i="3"/>
  <c r="C334" i="3" s="1"/>
  <c r="B335" i="3"/>
  <c r="C335" i="3" s="1"/>
  <c r="B336" i="3"/>
  <c r="C336" i="3" s="1"/>
  <c r="B337" i="3"/>
  <c r="C337" i="3" s="1"/>
  <c r="B338" i="3"/>
  <c r="C338" i="3" s="1"/>
  <c r="B339" i="3"/>
  <c r="C339" i="3" s="1"/>
  <c r="B340" i="3"/>
  <c r="C340" i="3" s="1"/>
  <c r="B341" i="3"/>
  <c r="C341" i="3" s="1"/>
  <c r="B342" i="3"/>
  <c r="C342" i="3" s="1"/>
  <c r="B343" i="3"/>
  <c r="C343" i="3" s="1"/>
  <c r="B344" i="3"/>
  <c r="C344" i="3" s="1"/>
  <c r="B345" i="3"/>
  <c r="C345" i="3" s="1"/>
  <c r="B346" i="3"/>
  <c r="C346" i="3" s="1"/>
  <c r="B347" i="3"/>
  <c r="C347" i="3" s="1"/>
  <c r="B348" i="3"/>
  <c r="C348" i="3" s="1"/>
  <c r="B349" i="3"/>
  <c r="C349" i="3" s="1"/>
  <c r="B350" i="3"/>
  <c r="C350" i="3" s="1"/>
  <c r="B351" i="3"/>
  <c r="C351" i="3" s="1"/>
  <c r="B352" i="3"/>
  <c r="C352" i="3" s="1"/>
  <c r="B353" i="3"/>
  <c r="C353" i="3" s="1"/>
  <c r="B354" i="3"/>
  <c r="C354" i="3" s="1"/>
  <c r="B355" i="3"/>
  <c r="C355" i="3" s="1"/>
  <c r="B356" i="3"/>
  <c r="C356" i="3" s="1"/>
  <c r="B357" i="3"/>
  <c r="C357" i="3" s="1"/>
  <c r="B358" i="3"/>
  <c r="C358" i="3" s="1"/>
  <c r="B359" i="3"/>
  <c r="C359" i="3" s="1"/>
  <c r="B360" i="3"/>
  <c r="C360" i="3" s="1"/>
  <c r="B361" i="3"/>
  <c r="C361" i="3" s="1"/>
  <c r="B362" i="3"/>
  <c r="C362" i="3" s="1"/>
  <c r="B363" i="3"/>
  <c r="C363" i="3" s="1"/>
  <c r="B364" i="3"/>
  <c r="C364" i="3" s="1"/>
  <c r="B365" i="3"/>
  <c r="C365" i="3" s="1"/>
  <c r="B366" i="3"/>
  <c r="C366" i="3" s="1"/>
  <c r="B367" i="3"/>
  <c r="C367" i="3" s="1"/>
  <c r="B368" i="3"/>
  <c r="C368" i="3" s="1"/>
  <c r="B369" i="3"/>
  <c r="C369" i="3" s="1"/>
  <c r="B370" i="3"/>
  <c r="C370" i="3" s="1"/>
  <c r="B371" i="3"/>
  <c r="C371" i="3" s="1"/>
  <c r="B372" i="3"/>
  <c r="C372" i="3" s="1"/>
  <c r="B373" i="3"/>
  <c r="C373" i="3" s="1"/>
  <c r="B374" i="3"/>
  <c r="C374" i="3" s="1"/>
  <c r="B375" i="3"/>
  <c r="C375" i="3" s="1"/>
  <c r="B376" i="3"/>
  <c r="C376" i="3" s="1"/>
  <c r="B377" i="3"/>
  <c r="C377" i="3" s="1"/>
  <c r="B378" i="3"/>
  <c r="C378" i="3" s="1"/>
  <c r="B379" i="3"/>
  <c r="C379" i="3" s="1"/>
  <c r="B380" i="3"/>
  <c r="C380" i="3" s="1"/>
  <c r="B381" i="3"/>
  <c r="C381" i="3" s="1"/>
  <c r="B382" i="3"/>
  <c r="C382" i="3" s="1"/>
  <c r="B383" i="3"/>
  <c r="C383" i="3" s="1"/>
  <c r="B384" i="3"/>
  <c r="C384" i="3" s="1"/>
  <c r="B385" i="3"/>
  <c r="C385" i="3" s="1"/>
  <c r="B386" i="3"/>
  <c r="C386" i="3" s="1"/>
  <c r="B387" i="3"/>
  <c r="C387" i="3" s="1"/>
  <c r="B388" i="3"/>
  <c r="C388" i="3" s="1"/>
  <c r="B389" i="3"/>
  <c r="C389" i="3" s="1"/>
  <c r="B390" i="3"/>
  <c r="C390" i="3" s="1"/>
  <c r="B391" i="3"/>
  <c r="C391" i="3" s="1"/>
  <c r="B392" i="3"/>
  <c r="C392" i="3" s="1"/>
  <c r="B393" i="3"/>
  <c r="C393" i="3" s="1"/>
  <c r="B394" i="3"/>
  <c r="C394" i="3" s="1"/>
  <c r="B395" i="3"/>
  <c r="C395" i="3" s="1"/>
  <c r="B396" i="3"/>
  <c r="C396" i="3" s="1"/>
  <c r="B397" i="3"/>
  <c r="C397" i="3" s="1"/>
  <c r="B398" i="3"/>
  <c r="C398" i="3" s="1"/>
  <c r="B399" i="3"/>
  <c r="C399" i="3" s="1"/>
  <c r="B400" i="3"/>
  <c r="C400" i="3" s="1"/>
  <c r="B401" i="3"/>
  <c r="C401" i="3" s="1"/>
  <c r="B402" i="3"/>
  <c r="C402" i="3" s="1"/>
  <c r="C5" i="3"/>
  <c r="C6" i="3"/>
  <c r="C7" i="3"/>
  <c r="C8" i="3"/>
  <c r="C4" i="3"/>
  <c r="D4" i="3" s="1"/>
  <c r="E5" i="3" s="1"/>
  <c r="T4" i="4"/>
  <c r="AF4" i="4" s="1"/>
  <c r="AL4" i="4" s="1"/>
  <c r="M12" i="2"/>
  <c r="L12" i="2"/>
  <c r="K12" i="2"/>
  <c r="J12" i="2"/>
  <c r="I12" i="2"/>
  <c r="H12" i="2"/>
  <c r="G12" i="2"/>
  <c r="F12" i="2"/>
  <c r="E12" i="2"/>
  <c r="D12" i="2"/>
  <c r="C12" i="2"/>
  <c r="J10" i="2"/>
  <c r="L9" i="2"/>
  <c r="G9" i="2"/>
  <c r="D9" i="2"/>
  <c r="M7" i="2"/>
  <c r="L7" i="2"/>
  <c r="K7" i="2"/>
  <c r="J7" i="2"/>
  <c r="I7" i="2"/>
  <c r="H7" i="2"/>
  <c r="G7" i="2"/>
  <c r="F7" i="2"/>
  <c r="E7" i="2"/>
  <c r="D7" i="2"/>
  <c r="C7" i="2"/>
  <c r="M4" i="2"/>
  <c r="M10" i="2" s="1"/>
  <c r="L4" i="2"/>
  <c r="L10" i="2" s="1"/>
  <c r="K4" i="2"/>
  <c r="K10" i="2" s="1"/>
  <c r="J4" i="2"/>
  <c r="J9" i="2" s="1"/>
  <c r="I4" i="2"/>
  <c r="I9" i="2" s="1"/>
  <c r="H4" i="2"/>
  <c r="H9" i="2" s="1"/>
  <c r="G4" i="2"/>
  <c r="G10" i="2" s="1"/>
  <c r="F4" i="2"/>
  <c r="F10" i="2" s="1"/>
  <c r="E4" i="2"/>
  <c r="E9" i="2" s="1"/>
  <c r="D4" i="2"/>
  <c r="D10" i="2" s="1"/>
  <c r="C4" i="2"/>
  <c r="C10" i="2" s="1"/>
  <c r="AP15" i="4" l="1"/>
  <c r="T15" i="4"/>
  <c r="AL9" i="4"/>
  <c r="AG9" i="4"/>
  <c r="AJ9" i="4" s="1"/>
  <c r="AM9" i="4" s="1"/>
  <c r="AL10" i="4"/>
  <c r="AG10" i="4"/>
  <c r="AI10" i="4" s="1"/>
  <c r="AL8" i="4"/>
  <c r="AG8" i="4"/>
  <c r="AH8" i="4" s="1"/>
  <c r="AL14" i="4"/>
  <c r="AG14" i="4"/>
  <c r="AJ14" i="4" s="1"/>
  <c r="AM14" i="4" s="1"/>
  <c r="AL6" i="4"/>
  <c r="AG6" i="4"/>
  <c r="AJ6" i="4" s="1"/>
  <c r="AM6" i="4" s="1"/>
  <c r="AL13" i="4"/>
  <c r="AG13" i="4"/>
  <c r="AG12" i="4"/>
  <c r="AH12" i="4" s="1"/>
  <c r="AL12" i="4"/>
  <c r="AG11" i="4"/>
  <c r="AI11" i="4" s="1"/>
  <c r="AL11" i="4"/>
  <c r="K15" i="4"/>
  <c r="E10" i="2"/>
  <c r="M9" i="2"/>
  <c r="H10" i="2"/>
  <c r="D5" i="3"/>
  <c r="C9" i="2"/>
  <c r="K9" i="2"/>
  <c r="I10" i="2"/>
  <c r="F9" i="2"/>
  <c r="AF15" i="4" l="1"/>
  <c r="AG4" i="4"/>
  <c r="AJ4" i="4" s="1"/>
  <c r="AJ8" i="4"/>
  <c r="AM8" i="4" s="1"/>
  <c r="AI8" i="4"/>
  <c r="AI9" i="4"/>
  <c r="AH9" i="4"/>
  <c r="AL7" i="4"/>
  <c r="AG7" i="4"/>
  <c r="AG5" i="4"/>
  <c r="AJ5" i="4" s="1"/>
  <c r="AM5" i="4" s="1"/>
  <c r="AL5" i="4"/>
  <c r="AI14" i="4"/>
  <c r="AJ10" i="4"/>
  <c r="AM10" i="4" s="1"/>
  <c r="AH10" i="4"/>
  <c r="AJ12" i="4"/>
  <c r="AM12" i="4" s="1"/>
  <c r="AI12" i="4"/>
  <c r="AH14" i="4"/>
  <c r="AJ13" i="4"/>
  <c r="AM13" i="4" s="1"/>
  <c r="AI13" i="4"/>
  <c r="AH13" i="4"/>
  <c r="AJ11" i="4"/>
  <c r="AM11" i="4" s="1"/>
  <c r="AO11" i="4" s="1"/>
  <c r="AH11" i="4"/>
  <c r="AI6" i="4"/>
  <c r="AH6" i="4"/>
  <c r="D6" i="3"/>
  <c r="E7" i="3" s="1"/>
  <c r="E6" i="3"/>
  <c r="AL15" i="4" l="1"/>
  <c r="AL17" i="4" s="1"/>
  <c r="AG15" i="4"/>
  <c r="AK9" i="4"/>
  <c r="AM4" i="4"/>
  <c r="AK8" i="4"/>
  <c r="AK10" i="4"/>
  <c r="AK14" i="4"/>
  <c r="AK13" i="4"/>
  <c r="AK6" i="4"/>
  <c r="AK12" i="4"/>
  <c r="AK11" i="4"/>
  <c r="AI5" i="4"/>
  <c r="AH5" i="4"/>
  <c r="AJ7" i="4"/>
  <c r="AM7" i="4" s="1"/>
  <c r="AO7" i="4" s="1"/>
  <c r="AI7" i="4"/>
  <c r="AH7" i="4"/>
  <c r="AO6" i="4"/>
  <c r="AQ6" i="4" s="1"/>
  <c r="AU6" i="4" s="1"/>
  <c r="AO13" i="4"/>
  <c r="AQ13" i="4" s="1"/>
  <c r="AU13" i="4" s="1"/>
  <c r="AV13" i="4" s="1"/>
  <c r="AQ11" i="4"/>
  <c r="AU11" i="4" s="1"/>
  <c r="AV11" i="4" s="1"/>
  <c r="AO8" i="4"/>
  <c r="AQ8" i="4" s="1"/>
  <c r="AU8" i="4" s="1"/>
  <c r="AO12" i="4"/>
  <c r="AQ12" i="4" s="1"/>
  <c r="AU12" i="4" s="1"/>
  <c r="AV12" i="4" s="1"/>
  <c r="AO10" i="4"/>
  <c r="AQ10" i="4" s="1"/>
  <c r="AU10" i="4" s="1"/>
  <c r="AO5" i="4"/>
  <c r="AQ5" i="4" s="1"/>
  <c r="AU5" i="4" s="1"/>
  <c r="AO14" i="4"/>
  <c r="AQ14" i="4" s="1"/>
  <c r="B16" i="3"/>
  <c r="C16" i="3" s="1"/>
  <c r="AI4" i="4"/>
  <c r="AH4" i="4"/>
  <c r="D7" i="3"/>
  <c r="AH15" i="4" l="1"/>
  <c r="AJ15" i="4"/>
  <c r="AI15" i="4"/>
  <c r="AM15" i="4"/>
  <c r="AO4" i="4"/>
  <c r="AK5" i="4"/>
  <c r="AK7" i="4"/>
  <c r="AQ7" i="4"/>
  <c r="AU7" i="4" s="1"/>
  <c r="B12" i="3"/>
  <c r="C12" i="3" s="1"/>
  <c r="AO9" i="4"/>
  <c r="AQ9" i="4" s="1"/>
  <c r="AU9" i="4" s="1"/>
  <c r="AU14" i="4"/>
  <c r="B10" i="3"/>
  <c r="C10" i="3" s="1"/>
  <c r="B17" i="3"/>
  <c r="C17" i="3" s="1"/>
  <c r="B18" i="3"/>
  <c r="C18" i="3" s="1"/>
  <c r="AV5" i="4"/>
  <c r="B19" i="3"/>
  <c r="C19" i="3" s="1"/>
  <c r="B13" i="3"/>
  <c r="C13" i="3" s="1"/>
  <c r="B15" i="3"/>
  <c r="C15" i="3" s="1"/>
  <c r="B11" i="3"/>
  <c r="C11" i="3" s="1"/>
  <c r="AK4" i="4"/>
  <c r="D8" i="3"/>
  <c r="E8" i="3"/>
  <c r="AO15" i="4" l="1"/>
  <c r="B20" i="3" s="1"/>
  <c r="C20" i="3" s="1"/>
  <c r="D20" i="3" s="1"/>
  <c r="E21" i="3" s="1"/>
  <c r="AK15" i="4"/>
  <c r="B14" i="3"/>
  <c r="C14" i="3" s="1"/>
  <c r="D14" i="3" s="1"/>
  <c r="E15" i="3" s="1"/>
  <c r="AV7" i="4"/>
  <c r="AV8" i="4"/>
  <c r="AV9" i="4"/>
  <c r="AV14" i="4"/>
  <c r="AV10" i="4"/>
  <c r="AV6" i="4"/>
  <c r="C9" i="3"/>
  <c r="D9" i="3" s="1"/>
  <c r="E10" i="3" s="1"/>
  <c r="AQ4" i="4"/>
  <c r="AQ15" i="4" s="1"/>
  <c r="B9" i="3"/>
  <c r="E9" i="3"/>
  <c r="D31" i="3"/>
  <c r="E32" i="3" s="1"/>
  <c r="D271" i="3"/>
  <c r="E272" i="3" s="1"/>
  <c r="D182" i="3"/>
  <c r="E183" i="3" s="1"/>
  <c r="D342" i="3"/>
  <c r="E343" i="3" s="1"/>
  <c r="D52" i="3"/>
  <c r="E53" i="3" s="1"/>
  <c r="D388" i="3"/>
  <c r="E389" i="3" s="1"/>
  <c r="D297" i="3"/>
  <c r="E298" i="3" s="1"/>
  <c r="D318" i="3"/>
  <c r="E319" i="3" s="1"/>
  <c r="D269" i="3"/>
  <c r="E270" i="3" s="1"/>
  <c r="D91" i="3"/>
  <c r="E92" i="3" s="1"/>
  <c r="D35" i="3"/>
  <c r="E36" i="3" s="1"/>
  <c r="D291" i="3"/>
  <c r="E292" i="3" s="1"/>
  <c r="D77" i="3"/>
  <c r="E78" i="3" s="1"/>
  <c r="D363" i="3"/>
  <c r="E364" i="3" s="1"/>
  <c r="D236" i="3"/>
  <c r="E237" i="3" s="1"/>
  <c r="D25" i="3"/>
  <c r="E26" i="3" s="1"/>
  <c r="D185" i="3"/>
  <c r="E186" i="3" s="1"/>
  <c r="D186" i="3"/>
  <c r="E187" i="3" s="1"/>
  <c r="D101" i="3"/>
  <c r="E102" i="3" s="1"/>
  <c r="D389" i="3"/>
  <c r="E390" i="3" s="1"/>
  <c r="D41" i="3"/>
  <c r="E42" i="3" s="1"/>
  <c r="D87" i="3"/>
  <c r="E88" i="3" s="1"/>
  <c r="D205" i="3"/>
  <c r="E206" i="3" s="1"/>
  <c r="D175" i="3"/>
  <c r="E176" i="3" s="1"/>
  <c r="D380" i="3"/>
  <c r="E381" i="3" s="1"/>
  <c r="D81" i="3"/>
  <c r="E82" i="3" s="1"/>
  <c r="D32" i="3"/>
  <c r="E33" i="3" s="1"/>
  <c r="D204" i="3"/>
  <c r="E205" i="3" s="1"/>
  <c r="D170" i="3"/>
  <c r="E171" i="3" s="1"/>
  <c r="D270" i="3"/>
  <c r="E271" i="3" s="1"/>
  <c r="D292" i="3"/>
  <c r="E293" i="3" s="1"/>
  <c r="D39" i="3"/>
  <c r="E40" i="3" s="1"/>
  <c r="D189" i="3"/>
  <c r="E190" i="3" s="1"/>
  <c r="D119" i="3"/>
  <c r="E120" i="3" s="1"/>
  <c r="D209" i="3"/>
  <c r="E210" i="3" s="1"/>
  <c r="D73" i="3"/>
  <c r="E74" i="3" s="1"/>
  <c r="D24" i="3"/>
  <c r="E25" i="3" s="1"/>
  <c r="D280" i="3"/>
  <c r="E281" i="3" s="1"/>
  <c r="D369" i="3"/>
  <c r="E370" i="3" s="1"/>
  <c r="D199" i="3"/>
  <c r="E200" i="3" s="1"/>
  <c r="D285" i="3"/>
  <c r="E286" i="3" s="1"/>
  <c r="D202" i="3"/>
  <c r="E203" i="3" s="1"/>
  <c r="D316" i="3"/>
  <c r="E317" i="3" s="1"/>
  <c r="D208" i="3"/>
  <c r="E209" i="3" s="1"/>
  <c r="D198" i="3"/>
  <c r="E199" i="3" s="1"/>
  <c r="D386" i="3"/>
  <c r="E387" i="3" s="1"/>
  <c r="D381" i="3"/>
  <c r="E382" i="3" s="1"/>
  <c r="D59" i="3"/>
  <c r="E60" i="3" s="1"/>
  <c r="D282" i="3"/>
  <c r="E283" i="3" s="1"/>
  <c r="D250" i="3"/>
  <c r="E251" i="3" s="1"/>
  <c r="D240" i="3"/>
  <c r="E241" i="3" s="1"/>
  <c r="D278" i="3"/>
  <c r="E279" i="3" s="1"/>
  <c r="D265" i="3"/>
  <c r="E266" i="3" s="1"/>
  <c r="D172" i="3"/>
  <c r="E173" i="3" s="1"/>
  <c r="D140" i="3"/>
  <c r="E141" i="3" s="1"/>
  <c r="D184" i="3"/>
  <c r="E185" i="3" s="1"/>
  <c r="D17" i="3"/>
  <c r="E18" i="3" s="1"/>
  <c r="D274" i="3"/>
  <c r="E275" i="3" s="1"/>
  <c r="D402" i="3"/>
  <c r="D130" i="3"/>
  <c r="E131" i="3" s="1"/>
  <c r="D337" i="3"/>
  <c r="E338" i="3" s="1"/>
  <c r="D206" i="3"/>
  <c r="E207" i="3" s="1"/>
  <c r="D213" i="3"/>
  <c r="E214" i="3" s="1"/>
  <c r="D154" i="3"/>
  <c r="E155" i="3" s="1"/>
  <c r="D258" i="3"/>
  <c r="E259" i="3" s="1"/>
  <c r="D176" i="3"/>
  <c r="E177" i="3" s="1"/>
  <c r="D336" i="3"/>
  <c r="E337" i="3" s="1"/>
  <c r="D57" i="3"/>
  <c r="E58" i="3" s="1"/>
  <c r="D261" i="3"/>
  <c r="E262" i="3" s="1"/>
  <c r="D239" i="3"/>
  <c r="E240" i="3" s="1"/>
  <c r="D343" i="3"/>
  <c r="E344" i="3" s="1"/>
  <c r="D304" i="3"/>
  <c r="E305" i="3" s="1"/>
  <c r="D167" i="3"/>
  <c r="E168" i="3" s="1"/>
  <c r="D155" i="3"/>
  <c r="E156" i="3" s="1"/>
  <c r="D108" i="3"/>
  <c r="E109" i="3" s="1"/>
  <c r="D290" i="3"/>
  <c r="E291" i="3" s="1"/>
  <c r="D242" i="3"/>
  <c r="E243" i="3" s="1"/>
  <c r="D145" i="3"/>
  <c r="E146" i="3" s="1"/>
  <c r="D196" i="3"/>
  <c r="E197" i="3" s="1"/>
  <c r="D365" i="3"/>
  <c r="E366" i="3" s="1"/>
  <c r="D396" i="3"/>
  <c r="E397" i="3" s="1"/>
  <c r="D360" i="3"/>
  <c r="E361" i="3" s="1"/>
  <c r="D102" i="3"/>
  <c r="E103" i="3" s="1"/>
  <c r="D211" i="3"/>
  <c r="E212" i="3" s="1"/>
  <c r="D164" i="3"/>
  <c r="E165" i="3" s="1"/>
  <c r="D346" i="3"/>
  <c r="E347" i="3" s="1"/>
  <c r="D177" i="3"/>
  <c r="E178" i="3" s="1"/>
  <c r="D322" i="3"/>
  <c r="E323" i="3" s="1"/>
  <c r="D137" i="3"/>
  <c r="E138" i="3" s="1"/>
  <c r="D222" i="3"/>
  <c r="E223" i="3" s="1"/>
  <c r="D120" i="3"/>
  <c r="E121" i="3" s="1"/>
  <c r="D352" i="3"/>
  <c r="E353" i="3" s="1"/>
  <c r="D22" i="3"/>
  <c r="E23" i="3" s="1"/>
  <c r="D203" i="3"/>
  <c r="E204" i="3" s="1"/>
  <c r="D156" i="3"/>
  <c r="E157" i="3" s="1"/>
  <c r="D338" i="3"/>
  <c r="E339" i="3" s="1"/>
  <c r="D97" i="3"/>
  <c r="E98" i="3" s="1"/>
  <c r="D243" i="3"/>
  <c r="E244" i="3" s="1"/>
  <c r="D383" i="3"/>
  <c r="E384" i="3" s="1"/>
  <c r="D309" i="3"/>
  <c r="E310" i="3" s="1"/>
  <c r="D166" i="3"/>
  <c r="E167" i="3" s="1"/>
  <c r="D382" i="3"/>
  <c r="E383" i="3" s="1"/>
  <c r="D161" i="3"/>
  <c r="E162" i="3" s="1"/>
  <c r="D80" i="3"/>
  <c r="E81" i="3" s="1"/>
  <c r="D149" i="3"/>
  <c r="E150" i="3" s="1"/>
  <c r="D264" i="3"/>
  <c r="E265" i="3" s="1"/>
  <c r="D115" i="3"/>
  <c r="E116" i="3" s="1"/>
  <c r="D263" i="3"/>
  <c r="E264" i="3" s="1"/>
  <c r="D55" i="3"/>
  <c r="E56" i="3" s="1"/>
  <c r="D327" i="3"/>
  <c r="E328" i="3" s="1"/>
  <c r="D171" i="3"/>
  <c r="E172" i="3" s="1"/>
  <c r="D150" i="3"/>
  <c r="E151" i="3" s="1"/>
  <c r="D135" i="3"/>
  <c r="E136" i="3" s="1"/>
  <c r="D51" i="3"/>
  <c r="E52" i="3" s="1"/>
  <c r="D79" i="3"/>
  <c r="E80" i="3" s="1"/>
  <c r="D379" i="3"/>
  <c r="E380" i="3" s="1"/>
  <c r="D169" i="3"/>
  <c r="E170" i="3" s="1"/>
  <c r="D393" i="3"/>
  <c r="E394" i="3" s="1"/>
  <c r="D283" i="3"/>
  <c r="E284" i="3" s="1"/>
  <c r="D256" i="3"/>
  <c r="E257" i="3" s="1"/>
  <c r="D387" i="3"/>
  <c r="E388" i="3" s="1"/>
  <c r="D132" i="3"/>
  <c r="E133" i="3" s="1"/>
  <c r="D94" i="3"/>
  <c r="E95" i="3" s="1"/>
  <c r="D262" i="3"/>
  <c r="E263" i="3" s="1"/>
  <c r="D159" i="3"/>
  <c r="E160" i="3" s="1"/>
  <c r="D273" i="3"/>
  <c r="E274" i="3" s="1"/>
  <c r="D373" i="3"/>
  <c r="E374" i="3" s="1"/>
  <c r="D69" i="3"/>
  <c r="E70" i="3" s="1"/>
  <c r="D42" i="3"/>
  <c r="E43" i="3" s="1"/>
  <c r="D67" i="3"/>
  <c r="E68" i="3" s="1"/>
  <c r="D112" i="3"/>
  <c r="E113" i="3" s="1"/>
  <c r="D174" i="3"/>
  <c r="E175" i="3" s="1"/>
  <c r="D200" i="3"/>
  <c r="E201" i="3" s="1"/>
  <c r="D179" i="3"/>
  <c r="E180" i="3" s="1"/>
  <c r="D13" i="3"/>
  <c r="E14" i="3" s="1"/>
  <c r="D286" i="3"/>
  <c r="E287" i="3" s="1"/>
  <c r="D207" i="3"/>
  <c r="E208" i="3" s="1"/>
  <c r="D142" i="3"/>
  <c r="E143" i="3" s="1"/>
  <c r="D230" i="3"/>
  <c r="E231" i="3" s="1"/>
  <c r="D44" i="3"/>
  <c r="E45" i="3" s="1"/>
  <c r="D241" i="3"/>
  <c r="E242" i="3" s="1"/>
  <c r="D50" i="3"/>
  <c r="E51" i="3" s="1"/>
  <c r="D18" i="3"/>
  <c r="E19" i="3" s="1"/>
  <c r="D49" i="3"/>
  <c r="E50" i="3" s="1"/>
  <c r="D85" i="3"/>
  <c r="E86" i="3" s="1"/>
  <c r="D295" i="3"/>
  <c r="E296" i="3" s="1"/>
  <c r="D296" i="3"/>
  <c r="E297" i="3" s="1"/>
  <c r="D127" i="3"/>
  <c r="E128" i="3" s="1"/>
  <c r="D147" i="3"/>
  <c r="E148" i="3" s="1"/>
  <c r="D100" i="3"/>
  <c r="E101" i="3" s="1"/>
  <c r="D210" i="3"/>
  <c r="E211" i="3" s="1"/>
  <c r="D178" i="3"/>
  <c r="E179" i="3" s="1"/>
  <c r="D72" i="3"/>
  <c r="E73" i="3" s="1"/>
  <c r="D272" i="3"/>
  <c r="E273" i="3" s="1"/>
  <c r="D245" i="3"/>
  <c r="E246" i="3" s="1"/>
  <c r="D247" i="3"/>
  <c r="E248" i="3" s="1"/>
  <c r="D398" i="3"/>
  <c r="E399" i="3" s="1"/>
  <c r="D103" i="3"/>
  <c r="E104" i="3" s="1"/>
  <c r="D139" i="3"/>
  <c r="E140" i="3" s="1"/>
  <c r="D92" i="3"/>
  <c r="E93" i="3" s="1"/>
  <c r="D146" i="3"/>
  <c r="E147" i="3" s="1"/>
  <c r="D114" i="3"/>
  <c r="E115" i="3" s="1"/>
  <c r="D300" i="3"/>
  <c r="E301" i="3" s="1"/>
  <c r="D238" i="3"/>
  <c r="E239" i="3" s="1"/>
  <c r="D165" i="3"/>
  <c r="E166" i="3" s="1"/>
  <c r="D63" i="3"/>
  <c r="E64" i="3" s="1"/>
  <c r="D276" i="3"/>
  <c r="E277" i="3" s="1"/>
  <c r="D65" i="3"/>
  <c r="E66" i="3" s="1"/>
  <c r="D16" i="3"/>
  <c r="E17" i="3" s="1"/>
  <c r="D23" i="3"/>
  <c r="E24" i="3" s="1"/>
  <c r="D289" i="3"/>
  <c r="E290" i="3" s="1"/>
  <c r="D214" i="3"/>
  <c r="E215" i="3" s="1"/>
  <c r="D78" i="3"/>
  <c r="E79" i="3" s="1"/>
  <c r="D306" i="3"/>
  <c r="E307" i="3" s="1"/>
  <c r="D401" i="3"/>
  <c r="E402" i="3" s="1"/>
  <c r="D151" i="3"/>
  <c r="E152" i="3" s="1"/>
  <c r="D36" i="3"/>
  <c r="E37" i="3" s="1"/>
  <c r="D95" i="3"/>
  <c r="E96" i="3" s="1"/>
  <c r="D235" i="3"/>
  <c r="E236" i="3" s="1"/>
  <c r="D54" i="3"/>
  <c r="E55" i="3" s="1"/>
  <c r="D28" i="3"/>
  <c r="E29" i="3" s="1"/>
  <c r="D27" i="3"/>
  <c r="E28" i="3" s="1"/>
  <c r="D37" i="3"/>
  <c r="E38" i="3" s="1"/>
  <c r="D394" i="3"/>
  <c r="E395" i="3" s="1"/>
  <c r="D86" i="3"/>
  <c r="E87" i="3" s="1"/>
  <c r="D58" i="3"/>
  <c r="E59" i="3" s="1"/>
  <c r="D61" i="3"/>
  <c r="E62" i="3" s="1"/>
  <c r="D287" i="3"/>
  <c r="E288" i="3" s="1"/>
  <c r="D19" i="3"/>
  <c r="E20" i="3" s="1"/>
  <c r="D223" i="3"/>
  <c r="E224" i="3" s="1"/>
  <c r="D191" i="3"/>
  <c r="E192" i="3" s="1"/>
  <c r="D229" i="3"/>
  <c r="E230" i="3" s="1"/>
  <c r="D279" i="3"/>
  <c r="E280" i="3" s="1"/>
  <c r="D83" i="3"/>
  <c r="E84" i="3" s="1"/>
  <c r="D113" i="3"/>
  <c r="E114" i="3" s="1"/>
  <c r="D48" i="3"/>
  <c r="E49" i="3" s="1"/>
  <c r="D46" i="3"/>
  <c r="E47" i="3" s="1"/>
  <c r="D99" i="3"/>
  <c r="E100" i="3" s="1"/>
  <c r="D74" i="3"/>
  <c r="E75" i="3" s="1"/>
  <c r="D359" i="3"/>
  <c r="E360" i="3" s="1"/>
  <c r="D333" i="3"/>
  <c r="E334" i="3" s="1"/>
  <c r="D234" i="3"/>
  <c r="E235" i="3" s="1"/>
  <c r="D340" i="3"/>
  <c r="E341" i="3" s="1"/>
  <c r="D232" i="3"/>
  <c r="E233" i="3" s="1"/>
  <c r="D335" i="3"/>
  <c r="E336" i="3" s="1"/>
  <c r="D75" i="3"/>
  <c r="E76" i="3" s="1"/>
  <c r="D192" i="3"/>
  <c r="E193" i="3" s="1"/>
  <c r="D246" i="3"/>
  <c r="E247" i="3" s="1"/>
  <c r="D110" i="3"/>
  <c r="E111" i="3" s="1"/>
  <c r="D201" i="3"/>
  <c r="E202" i="3" s="1"/>
  <c r="D62" i="3"/>
  <c r="E63" i="3" s="1"/>
  <c r="D339" i="3"/>
  <c r="E340" i="3" s="1"/>
  <c r="D212" i="3"/>
  <c r="E213" i="3" s="1"/>
  <c r="D68" i="3"/>
  <c r="E69" i="3" s="1"/>
  <c r="D308" i="3"/>
  <c r="E309" i="3" s="1"/>
  <c r="D345" i="3"/>
  <c r="E346" i="3" s="1"/>
  <c r="D310" i="3"/>
  <c r="E311" i="3" s="1"/>
  <c r="D323" i="3"/>
  <c r="E324" i="3" s="1"/>
  <c r="D93" i="3"/>
  <c r="E94" i="3" s="1"/>
  <c r="D395" i="3"/>
  <c r="E396" i="3" s="1"/>
  <c r="D244" i="3"/>
  <c r="E245" i="3" s="1"/>
  <c r="D33" i="3"/>
  <c r="E34" i="3" s="1"/>
  <c r="D225" i="3"/>
  <c r="E226" i="3" s="1"/>
  <c r="D351" i="3"/>
  <c r="E352" i="3" s="1"/>
  <c r="D353" i="3"/>
  <c r="E354" i="3" s="1"/>
  <c r="D260" i="3"/>
  <c r="E261" i="3" s="1"/>
  <c r="D266" i="3"/>
  <c r="E267" i="3" s="1"/>
  <c r="D329" i="3"/>
  <c r="E330" i="3" s="1"/>
  <c r="D158" i="3"/>
  <c r="E159" i="3" s="1"/>
  <c r="D197" i="3"/>
  <c r="E198" i="3" s="1"/>
  <c r="D138" i="3"/>
  <c r="E139" i="3" s="1"/>
  <c r="D237" i="3"/>
  <c r="E238" i="3" s="1"/>
  <c r="D168" i="3"/>
  <c r="E169" i="3" s="1"/>
  <c r="D293" i="3"/>
  <c r="E294" i="3" s="1"/>
  <c r="D307" i="3"/>
  <c r="E308" i="3" s="1"/>
  <c r="D251" i="3"/>
  <c r="E252" i="3" s="1"/>
  <c r="D162" i="3"/>
  <c r="E163" i="3" s="1"/>
  <c r="D385" i="3"/>
  <c r="E386" i="3" s="1"/>
  <c r="D311" i="3"/>
  <c r="E312" i="3" s="1"/>
  <c r="D317" i="3"/>
  <c r="E318" i="3" s="1"/>
  <c r="D226" i="3"/>
  <c r="E227" i="3" s="1"/>
  <c r="D332" i="3"/>
  <c r="E333" i="3" s="1"/>
  <c r="D224" i="3"/>
  <c r="E225" i="3" s="1"/>
  <c r="D29" i="3"/>
  <c r="E30" i="3" s="1"/>
  <c r="D71" i="3"/>
  <c r="E72" i="3" s="1"/>
  <c r="D281" i="3"/>
  <c r="E282" i="3" s="1"/>
  <c r="D107" i="3"/>
  <c r="E108" i="3" s="1"/>
  <c r="D377" i="3"/>
  <c r="E378" i="3" s="1"/>
  <c r="D255" i="3"/>
  <c r="E256" i="3" s="1"/>
  <c r="D301" i="3"/>
  <c r="E302" i="3" s="1"/>
  <c r="D218" i="3"/>
  <c r="E219" i="3" s="1"/>
  <c r="D324" i="3"/>
  <c r="E325" i="3" s="1"/>
  <c r="D216" i="3"/>
  <c r="E217" i="3" s="1"/>
  <c r="D397" i="3"/>
  <c r="E398" i="3" s="1"/>
  <c r="D355" i="3"/>
  <c r="E356" i="3" s="1"/>
  <c r="D344" i="3"/>
  <c r="E345" i="3" s="1"/>
  <c r="D399" i="3"/>
  <c r="E400" i="3" s="1"/>
  <c r="D195" i="3"/>
  <c r="E196" i="3" s="1"/>
  <c r="D148" i="3"/>
  <c r="E149" i="3" s="1"/>
  <c r="D330" i="3"/>
  <c r="E331" i="3" s="1"/>
  <c r="D288" i="3"/>
  <c r="E289" i="3" s="1"/>
  <c r="D123" i="3"/>
  <c r="E124" i="3" s="1"/>
  <c r="D328" i="3"/>
  <c r="E329" i="3" s="1"/>
  <c r="D66" i="3"/>
  <c r="E67" i="3" s="1"/>
  <c r="D60" i="3"/>
  <c r="E61" i="3" s="1"/>
  <c r="D349" i="3"/>
  <c r="E350" i="3" s="1"/>
  <c r="D76" i="3"/>
  <c r="E77" i="3" s="1"/>
  <c r="D368" i="3"/>
  <c r="E369" i="3" s="1"/>
  <c r="D354" i="3"/>
  <c r="E355" i="3" s="1"/>
  <c r="D267" i="3"/>
  <c r="E268" i="3" s="1"/>
  <c r="D228" i="3"/>
  <c r="E229" i="3" s="1"/>
  <c r="D370" i="3"/>
  <c r="E371" i="3" s="1"/>
  <c r="D220" i="3"/>
  <c r="E221" i="3" s="1"/>
  <c r="D141" i="3"/>
  <c r="E142" i="3" s="1"/>
  <c r="D143" i="3"/>
  <c r="E144" i="3" s="1"/>
  <c r="D374" i="3"/>
  <c r="E375" i="3" s="1"/>
  <c r="D376" i="3"/>
  <c r="E377" i="3" s="1"/>
  <c r="D390" i="3"/>
  <c r="E391" i="3" s="1"/>
  <c r="D227" i="3"/>
  <c r="E228" i="3" s="1"/>
  <c r="D180" i="3"/>
  <c r="E181" i="3" s="1"/>
  <c r="D362" i="3"/>
  <c r="E363" i="3" s="1"/>
  <c r="D257" i="3"/>
  <c r="E258" i="3" s="1"/>
  <c r="D125" i="3"/>
  <c r="E126" i="3" s="1"/>
  <c r="D392" i="3"/>
  <c r="E393" i="3" s="1"/>
  <c r="D364" i="3"/>
  <c r="E365" i="3" s="1"/>
  <c r="D188" i="3"/>
  <c r="E189" i="3" s="1"/>
  <c r="D358" i="3"/>
  <c r="E359" i="3" s="1"/>
  <c r="D357" i="3"/>
  <c r="E358" i="3" s="1"/>
  <c r="D284" i="3"/>
  <c r="E285" i="3" s="1"/>
  <c r="D34" i="3"/>
  <c r="E35" i="3" s="1"/>
  <c r="D11" i="3"/>
  <c r="E12" i="3" s="1"/>
  <c r="D104" i="3"/>
  <c r="E105" i="3" s="1"/>
  <c r="D277" i="3"/>
  <c r="E278" i="3" s="1"/>
  <c r="D30" i="3"/>
  <c r="E31" i="3" s="1"/>
  <c r="D320" i="3"/>
  <c r="E321" i="3" s="1"/>
  <c r="D252" i="3"/>
  <c r="E253" i="3" s="1"/>
  <c r="D321" i="3"/>
  <c r="E322" i="3" s="1"/>
  <c r="D126" i="3"/>
  <c r="E127" i="3" s="1"/>
  <c r="D181" i="3"/>
  <c r="E182" i="3" s="1"/>
  <c r="D122" i="3"/>
  <c r="E123" i="3" s="1"/>
  <c r="D194" i="3"/>
  <c r="E195" i="3" s="1"/>
  <c r="D160" i="3"/>
  <c r="E161" i="3" s="1"/>
  <c r="D15" i="3"/>
  <c r="E16" i="3" s="1"/>
  <c r="D21" i="3"/>
  <c r="E22" i="3" s="1"/>
  <c r="D384" i="3"/>
  <c r="E385" i="3" s="1"/>
  <c r="D70" i="3"/>
  <c r="E71" i="3" s="1"/>
  <c r="D313" i="3"/>
  <c r="E314" i="3" s="1"/>
  <c r="D118" i="3"/>
  <c r="E119" i="3" s="1"/>
  <c r="D157" i="3"/>
  <c r="E158" i="3" s="1"/>
  <c r="D106" i="3"/>
  <c r="E107" i="3" s="1"/>
  <c r="D173" i="3"/>
  <c r="E174" i="3" s="1"/>
  <c r="D152" i="3"/>
  <c r="E153" i="3" s="1"/>
  <c r="D90" i="3"/>
  <c r="E91" i="3" s="1"/>
  <c r="D183" i="3"/>
  <c r="E184" i="3" s="1"/>
  <c r="D334" i="3"/>
  <c r="E335" i="3" s="1"/>
  <c r="D47" i="3"/>
  <c r="E48" i="3" s="1"/>
  <c r="D131" i="3"/>
  <c r="E132" i="3" s="1"/>
  <c r="D84" i="3"/>
  <c r="E85" i="3" s="1"/>
  <c r="D82" i="3"/>
  <c r="E83" i="3" s="1"/>
  <c r="D361" i="3"/>
  <c r="E362" i="3" s="1"/>
  <c r="D268" i="3"/>
  <c r="E269" i="3" s="1"/>
  <c r="D372" i="3"/>
  <c r="E373" i="3" s="1"/>
  <c r="D314" i="3"/>
  <c r="E315" i="3" s="1"/>
  <c r="D129" i="3"/>
  <c r="E130" i="3" s="1"/>
  <c r="D38" i="3"/>
  <c r="E39" i="3" s="1"/>
  <c r="D348" i="3"/>
  <c r="E349" i="3" s="1"/>
  <c r="D190" i="3"/>
  <c r="E191" i="3" s="1"/>
  <c r="D64" i="3"/>
  <c r="E65" i="3" s="1"/>
  <c r="D219" i="3"/>
  <c r="E220" i="3" s="1"/>
  <c r="D217" i="3"/>
  <c r="E218" i="3" s="1"/>
  <c r="D117" i="3"/>
  <c r="E118" i="3" s="1"/>
  <c r="D331" i="3"/>
  <c r="E332" i="3" s="1"/>
  <c r="D253" i="3"/>
  <c r="E254" i="3" s="1"/>
  <c r="D299" i="3"/>
  <c r="E300" i="3" s="1"/>
  <c r="D305" i="3"/>
  <c r="E306" i="3" s="1"/>
  <c r="D144" i="3"/>
  <c r="E145" i="3" s="1"/>
  <c r="D391" i="3"/>
  <c r="E392" i="3" s="1"/>
  <c r="D312" i="3"/>
  <c r="E313" i="3" s="1"/>
  <c r="D215" i="3"/>
  <c r="E216" i="3" s="1"/>
  <c r="D163" i="3"/>
  <c r="E164" i="3" s="1"/>
  <c r="D116" i="3"/>
  <c r="E117" i="3" s="1"/>
  <c r="D298" i="3"/>
  <c r="E299" i="3" s="1"/>
  <c r="D249" i="3"/>
  <c r="E250" i="3" s="1"/>
  <c r="D187" i="3"/>
  <c r="E188" i="3" s="1"/>
  <c r="D367" i="3"/>
  <c r="E368" i="3" s="1"/>
  <c r="D378" i="3"/>
  <c r="E379" i="3" s="1"/>
  <c r="D45" i="3"/>
  <c r="E46" i="3" s="1"/>
  <c r="D111" i="3"/>
  <c r="E112" i="3" s="1"/>
  <c r="D221" i="3"/>
  <c r="E222" i="3" s="1"/>
  <c r="D231" i="3"/>
  <c r="E232" i="3" s="1"/>
  <c r="D43" i="3"/>
  <c r="E44" i="3" s="1"/>
  <c r="D89" i="3"/>
  <c r="E90" i="3" s="1"/>
  <c r="D40" i="3"/>
  <c r="E41" i="3" s="1"/>
  <c r="D275" i="3"/>
  <c r="E276" i="3" s="1"/>
  <c r="D303" i="3"/>
  <c r="E304" i="3" s="1"/>
  <c r="D350" i="3"/>
  <c r="E351" i="3" s="1"/>
  <c r="D356" i="3"/>
  <c r="E357" i="3" s="1"/>
  <c r="D294" i="3"/>
  <c r="E295" i="3" s="1"/>
  <c r="D341" i="3"/>
  <c r="E342" i="3" s="1"/>
  <c r="D366" i="3"/>
  <c r="E367" i="3" s="1"/>
  <c r="D26" i="3"/>
  <c r="E27" i="3" s="1"/>
  <c r="D233" i="3"/>
  <c r="E234" i="3" s="1"/>
  <c r="D96" i="3"/>
  <c r="E97" i="3" s="1"/>
  <c r="D315" i="3"/>
  <c r="E316" i="3" s="1"/>
  <c r="D375" i="3"/>
  <c r="E376" i="3" s="1"/>
  <c r="D319" i="3"/>
  <c r="E320" i="3" s="1"/>
  <c r="D124" i="3"/>
  <c r="E125" i="3" s="1"/>
  <c r="D134" i="3"/>
  <c r="E135" i="3" s="1"/>
  <c r="D325" i="3"/>
  <c r="E326" i="3" s="1"/>
  <c r="D302" i="3"/>
  <c r="E303" i="3" s="1"/>
  <c r="D10" i="3"/>
  <c r="E11" i="3" s="1"/>
  <c r="D193" i="3"/>
  <c r="E194" i="3" s="1"/>
  <c r="D88" i="3"/>
  <c r="E89" i="3" s="1"/>
  <c r="D109" i="3"/>
  <c r="E110" i="3" s="1"/>
  <c r="D371" i="3"/>
  <c r="E372" i="3" s="1"/>
  <c r="D254" i="3"/>
  <c r="E255" i="3" s="1"/>
  <c r="D347" i="3"/>
  <c r="E348" i="3" s="1"/>
  <c r="D105" i="3"/>
  <c r="E106" i="3" s="1"/>
  <c r="D400" i="3"/>
  <c r="E401" i="3" s="1"/>
  <c r="D12" i="3"/>
  <c r="E13" i="3" s="1"/>
  <c r="D133" i="3"/>
  <c r="E134" i="3" s="1"/>
  <c r="D128" i="3"/>
  <c r="E129" i="3" s="1"/>
  <c r="D248" i="3"/>
  <c r="E249" i="3" s="1"/>
  <c r="D56" i="3"/>
  <c r="E57" i="3" s="1"/>
  <c r="D326" i="3"/>
  <c r="E327" i="3" s="1"/>
  <c r="D259" i="3"/>
  <c r="E260" i="3" s="1"/>
  <c r="D153" i="3"/>
  <c r="E154" i="3" s="1"/>
  <c r="D53" i="3"/>
  <c r="E54" i="3" s="1"/>
  <c r="D121" i="3"/>
  <c r="E122" i="3" s="1"/>
  <c r="D98" i="3"/>
  <c r="E99" i="3" s="1"/>
  <c r="D136" i="3"/>
  <c r="E137" i="3" s="1"/>
  <c r="AU4" i="4" l="1"/>
  <c r="AU15" i="4" s="1"/>
  <c r="AV4" i="4" l="1"/>
  <c r="AV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N3" authorId="0" shapeId="0" xr:uid="{C7120C08-F7C9-455A-8F09-6624F4658ABC}">
      <text>
        <r>
          <rPr>
            <b/>
            <sz val="9"/>
            <color indexed="81"/>
            <rFont val="Tahoma"/>
            <charset val="178"/>
          </rPr>
          <t>pc:</t>
        </r>
        <r>
          <rPr>
            <sz val="9"/>
            <color indexed="81"/>
            <rFont val="Tahoma"/>
            <charset val="178"/>
          </rPr>
          <t xml:space="preserve">
براساس روز</t>
        </r>
      </text>
    </comment>
  </commentList>
</comments>
</file>

<file path=xl/sharedStrings.xml><?xml version="1.0" encoding="utf-8"?>
<sst xmlns="http://schemas.openxmlformats.org/spreadsheetml/2006/main" count="465" uniqueCount="71">
  <si>
    <t>ردیف</t>
  </si>
  <si>
    <t>شرح</t>
  </si>
  <si>
    <t>حداقل حقوق روزانه</t>
  </si>
  <si>
    <t>حداقل حقوق ماهانه</t>
  </si>
  <si>
    <t>حق بن و خواربار</t>
  </si>
  <si>
    <t>حق مسکن</t>
  </si>
  <si>
    <t>حق عایله مندی</t>
  </si>
  <si>
    <t>حق سنوات روزانه</t>
  </si>
  <si>
    <t>حداقل بیمه سهم کارگر</t>
  </si>
  <si>
    <t>حداقل بیمه سهم کارفرما</t>
  </si>
  <si>
    <t xml:space="preserve">معافیت مالیاتی ماهانه  حقوق </t>
  </si>
  <si>
    <t xml:space="preserve">معافیت مالیاتی سالانه  حقوق </t>
  </si>
  <si>
    <t>از</t>
  </si>
  <si>
    <t>تا</t>
  </si>
  <si>
    <t>مازاد به</t>
  </si>
  <si>
    <t>کد
پرسنلی</t>
  </si>
  <si>
    <t xml:space="preserve">نام </t>
  </si>
  <si>
    <t>نام خانوادگی</t>
  </si>
  <si>
    <t>تاریخ 
شروع قرارداد</t>
  </si>
  <si>
    <t xml:space="preserve">تاریخ
پایان قرارداد </t>
  </si>
  <si>
    <t>مرکز هزینه</t>
  </si>
  <si>
    <t>وضعیت</t>
  </si>
  <si>
    <t>دستمزد روزانه</t>
  </si>
  <si>
    <t>حقوق ثابت ماهانه</t>
  </si>
  <si>
    <t>جمع</t>
  </si>
  <si>
    <t>کارکرد ماه
جاری</t>
  </si>
  <si>
    <t>حقوق ماه
جاری</t>
  </si>
  <si>
    <t>ماه:</t>
  </si>
  <si>
    <t>تعداد روز:</t>
  </si>
  <si>
    <t>حق بن</t>
  </si>
  <si>
    <t>حق اولاد</t>
  </si>
  <si>
    <t>تعداد فرزند</t>
  </si>
  <si>
    <t>اضافه کاری</t>
  </si>
  <si>
    <t>مزایای
مشمول مالیات</t>
  </si>
  <si>
    <t>معافیت مالیاتی</t>
  </si>
  <si>
    <t>20 درصد بیمه سهم کارفرما</t>
  </si>
  <si>
    <t>3 درصد بیمه بیکاری</t>
  </si>
  <si>
    <t>7درصد بیمه 
سهم کارگر</t>
  </si>
  <si>
    <t>30درصد بیمه پرداختنی</t>
  </si>
  <si>
    <t>مالیات پرداختنی 
ماه جاری</t>
  </si>
  <si>
    <t>جمع حقوق 
و مزایا ماه جاری</t>
  </si>
  <si>
    <t>مزایا مشمول
بیمه تامین اجتماعی</t>
  </si>
  <si>
    <t>مساعده</t>
  </si>
  <si>
    <t>سایر کسورات</t>
  </si>
  <si>
    <t>جمع کسورات
ماه جاری</t>
  </si>
  <si>
    <t>سایر مزایا</t>
  </si>
  <si>
    <t>پول خرد</t>
  </si>
  <si>
    <t>خالص 
حقوق ماه جاری</t>
  </si>
  <si>
    <t>سایر معافیت ها
بیمه تکمیلی و ...</t>
  </si>
  <si>
    <t>مالیات هر طبقه</t>
  </si>
  <si>
    <t>مالیات تجمعی</t>
  </si>
  <si>
    <t>حقوق مشمول قبل از کسر مالیات</t>
  </si>
  <si>
    <t>معافیت 7/7  بیمه سهم کارگر</t>
  </si>
  <si>
    <t>جدول مالیاتی سال 1401 طبق بخشنامه</t>
  </si>
  <si>
    <t>جدول اطلاعات حقوق و دستمزد پرسنل شرکت …..... سال مالی 1401</t>
  </si>
  <si>
    <r>
      <rPr>
        <sz val="18"/>
        <color theme="1"/>
        <rFont val="B Titr"/>
        <charset val="178"/>
      </rPr>
      <t>جدول مقایسه ای حداقل حقوق اداره کار</t>
    </r>
    <r>
      <rPr>
        <sz val="11"/>
        <color theme="1"/>
        <rFont val="B Titr"/>
        <charset val="178"/>
      </rPr>
      <t xml:space="preserve">
1401-1390</t>
    </r>
  </si>
  <si>
    <t>تعطیل کاری</t>
  </si>
  <si>
    <t>نوبت کاری
صبح و عصر</t>
  </si>
  <si>
    <t>نوبت کاری
صبح،عصر،شب</t>
  </si>
  <si>
    <t>نوبت کاری
شب و صبح</t>
  </si>
  <si>
    <t>نوبت کاری
صبح و عصر
10%</t>
  </si>
  <si>
    <t>نوبت کاری
صبح،عصر،شب
15%</t>
  </si>
  <si>
    <t>نوبت کاری
شب و صبح
22.5%</t>
  </si>
  <si>
    <t>حق ماموریت</t>
  </si>
  <si>
    <t>تعداد روز ماموریت</t>
  </si>
  <si>
    <t>بیگی</t>
  </si>
  <si>
    <t>آبان</t>
  </si>
  <si>
    <t>فوق العاده
جمعه کاری</t>
  </si>
  <si>
    <t>ساعت جمعه کاری</t>
  </si>
  <si>
    <t>ساعت اضافه کاری</t>
  </si>
  <si>
    <t>روز های
تعطیل کاری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</si>
</sst>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-_ ;_ * #,##0.00\-_ ;_ * &quot;-&quot;??_-_ ;_ @_ 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_ * #,##0_-_ ;_ * #,##0\-_ ;_ * &quot;-&quot;??_-_ ;_ @_ "/>
    <numFmt numFmtId="168" formatCode="#,##0_ ;\-#,##0\ "/>
    <numFmt numFmtId="169" formatCode="_ * #,##0.0_-_ر_ي_ا_ل_ ;_ * #,##0.0\-_ر_ي_ا_ل_ ;_ * &quot;-&quot;?_-_ر_ي_ا_ل_ ;_ @_ "/>
    <numFmt numFmtId="170" formatCode="_ * #,##0.00_-_ر_ي_ا_ل_ ;_ * #,##0.00\-_ر_ي_ا_ل_ ;_ * &quot;-&quot;??_-_ر_ي_ا_ل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8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Nazanin"/>
      <charset val="178"/>
    </font>
    <font>
      <b/>
      <sz val="18"/>
      <color theme="1"/>
      <name val="2  Titr"/>
      <charset val="178"/>
    </font>
    <font>
      <b/>
      <sz val="11"/>
      <color theme="1"/>
      <name val="2  Titr"/>
      <charset val="178"/>
    </font>
    <font>
      <sz val="11"/>
      <color theme="1"/>
      <name val="2  Titr"/>
      <charset val="178"/>
    </font>
    <font>
      <sz val="18"/>
      <color theme="1"/>
      <name val="B Zar"/>
      <charset val="178"/>
    </font>
    <font>
      <sz val="12"/>
      <color theme="1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4"/>
      <color theme="1"/>
      <name val="B Zar"/>
      <charset val="178"/>
    </font>
    <font>
      <sz val="8"/>
      <name val="Calibri"/>
      <family val="2"/>
      <scheme val="minor"/>
    </font>
    <font>
      <sz val="9"/>
      <color theme="1"/>
      <name val="B Zar"/>
      <charset val="178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7" fontId="6" fillId="0" borderId="9" xfId="2" applyNumberFormat="1" applyFont="1" applyBorder="1" applyAlignment="1">
      <alignment horizontal="center" vertical="center"/>
    </xf>
    <xf numFmtId="37" fontId="6" fillId="0" borderId="10" xfId="2" applyNumberFormat="1" applyFont="1" applyBorder="1" applyAlignment="1">
      <alignment horizontal="center" vertical="center"/>
    </xf>
    <xf numFmtId="37" fontId="7" fillId="0" borderId="10" xfId="2" applyNumberFormat="1" applyFont="1" applyBorder="1" applyAlignment="1">
      <alignment horizontal="center" vertical="center"/>
    </xf>
    <xf numFmtId="37" fontId="7" fillId="0" borderId="10" xfId="2" applyNumberFormat="1" applyFont="1" applyFill="1" applyBorder="1" applyAlignment="1">
      <alignment horizontal="center" vertical="center"/>
    </xf>
    <xf numFmtId="37" fontId="7" fillId="0" borderId="11" xfId="2" applyNumberFormat="1" applyFont="1" applyBorder="1" applyAlignment="1">
      <alignment horizontal="center" vertical="center"/>
    </xf>
    <xf numFmtId="37" fontId="7" fillId="0" borderId="8" xfId="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7" fontId="7" fillId="0" borderId="14" xfId="2" applyNumberFormat="1" applyFont="1" applyBorder="1" applyAlignment="1">
      <alignment horizontal="center" vertical="center"/>
    </xf>
    <xf numFmtId="37" fontId="7" fillId="0" borderId="15" xfId="2" applyNumberFormat="1" applyFont="1" applyBorder="1" applyAlignment="1">
      <alignment horizontal="center" vertical="center"/>
    </xf>
    <xf numFmtId="37" fontId="7" fillId="0" borderId="16" xfId="2" applyNumberFormat="1" applyFont="1" applyBorder="1" applyAlignment="1">
      <alignment horizontal="center" vertical="center"/>
    </xf>
    <xf numFmtId="37" fontId="7" fillId="0" borderId="13" xfId="2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7" fontId="7" fillId="0" borderId="19" xfId="2" applyNumberFormat="1" applyFont="1" applyBorder="1" applyAlignment="1">
      <alignment horizontal="center" vertical="center"/>
    </xf>
    <xf numFmtId="37" fontId="7" fillId="0" borderId="20" xfId="2" applyNumberFormat="1" applyFont="1" applyBorder="1" applyAlignment="1">
      <alignment horizontal="center" vertical="center"/>
    </xf>
    <xf numFmtId="37" fontId="7" fillId="0" borderId="21" xfId="2" applyNumberFormat="1" applyFont="1" applyBorder="1" applyAlignment="1">
      <alignment horizontal="center" vertical="center"/>
    </xf>
    <xf numFmtId="37" fontId="7" fillId="0" borderId="18" xfId="2" applyNumberFormat="1" applyFont="1" applyBorder="1" applyAlignment="1">
      <alignment horizontal="center" vertical="center"/>
    </xf>
    <xf numFmtId="165" fontId="4" fillId="0" borderId="0" xfId="2" applyNumberFormat="1" applyFont="1"/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2" applyNumberFormat="1" applyFont="1" applyFill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9" fontId="10" fillId="0" borderId="15" xfId="2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readingOrder="2"/>
    </xf>
    <xf numFmtId="49" fontId="12" fillId="0" borderId="10" xfId="0" applyNumberFormat="1" applyFont="1" applyBorder="1" applyAlignment="1">
      <alignment horizontal="center" vertical="center" readingOrder="2"/>
    </xf>
    <xf numFmtId="0" fontId="12" fillId="0" borderId="12" xfId="0" applyFont="1" applyBorder="1" applyAlignment="1">
      <alignment horizontal="center" vertical="center" readingOrder="2"/>
    </xf>
    <xf numFmtId="49" fontId="12" fillId="0" borderId="15" xfId="0" applyNumberFormat="1" applyFont="1" applyBorder="1" applyAlignment="1">
      <alignment horizontal="center" vertical="center" readingOrder="2"/>
    </xf>
    <xf numFmtId="0" fontId="12" fillId="0" borderId="24" xfId="0" applyFont="1" applyBorder="1" applyAlignment="1">
      <alignment horizontal="center" vertical="center" readingOrder="2"/>
    </xf>
    <xf numFmtId="49" fontId="12" fillId="0" borderId="25" xfId="0" applyNumberFormat="1" applyFont="1" applyBorder="1" applyAlignment="1">
      <alignment horizontal="center" vertical="center" readingOrder="2"/>
    </xf>
    <xf numFmtId="0" fontId="15" fillId="0" borderId="0" xfId="0" applyFont="1" applyAlignment="1">
      <alignment horizontal="right" vertical="center" readingOrder="2"/>
    </xf>
    <xf numFmtId="0" fontId="12" fillId="0" borderId="2" xfId="0" applyFont="1" applyBorder="1" applyAlignment="1">
      <alignment horizontal="center" vertical="center" readingOrder="2"/>
    </xf>
    <xf numFmtId="49" fontId="12" fillId="0" borderId="5" xfId="0" applyNumberFormat="1" applyFont="1" applyBorder="1" applyAlignment="1">
      <alignment horizontal="center" vertical="center" wrapText="1" readingOrder="2"/>
    </xf>
    <xf numFmtId="0" fontId="12" fillId="0" borderId="5" xfId="0" applyFont="1" applyBorder="1" applyAlignment="1">
      <alignment horizontal="center" vertical="center" readingOrder="2"/>
    </xf>
    <xf numFmtId="0" fontId="12" fillId="0" borderId="5" xfId="0" applyFont="1" applyBorder="1" applyAlignment="1">
      <alignment horizontal="center" vertical="center" wrapText="1" readingOrder="2"/>
    </xf>
    <xf numFmtId="0" fontId="12" fillId="0" borderId="6" xfId="0" applyFont="1" applyBorder="1" applyAlignment="1">
      <alignment horizontal="center" vertical="center" wrapText="1" readingOrder="2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 readingOrder="2"/>
    </xf>
    <xf numFmtId="49" fontId="12" fillId="0" borderId="0" xfId="0" applyNumberFormat="1" applyFont="1" applyAlignment="1">
      <alignment horizontal="center" vertical="center" readingOrder="2"/>
    </xf>
    <xf numFmtId="167" fontId="12" fillId="0" borderId="5" xfId="1" applyNumberFormat="1" applyFont="1" applyBorder="1" applyAlignment="1">
      <alignment horizontal="center" vertical="center" wrapText="1" readingOrder="2"/>
    </xf>
    <xf numFmtId="167" fontId="12" fillId="0" borderId="2" xfId="1" applyNumberFormat="1" applyFont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readingOrder="2"/>
    </xf>
    <xf numFmtId="167" fontId="15" fillId="0" borderId="0" xfId="1" applyNumberFormat="1" applyFont="1" applyAlignment="1">
      <alignment horizontal="center" vertical="center" readingOrder="2"/>
    </xf>
    <xf numFmtId="167" fontId="12" fillId="0" borderId="10" xfId="0" applyNumberFormat="1" applyFont="1" applyBorder="1" applyAlignment="1">
      <alignment horizontal="center" vertical="center" readingOrder="2"/>
    </xf>
    <xf numFmtId="0" fontId="12" fillId="0" borderId="2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167" fontId="12" fillId="0" borderId="5" xfId="1" applyNumberFormat="1" applyFont="1" applyBorder="1" applyAlignment="1">
      <alignment horizontal="center" vertical="center" readingOrder="2"/>
    </xf>
    <xf numFmtId="167" fontId="12" fillId="0" borderId="6" xfId="1" applyNumberFormat="1" applyFont="1" applyBorder="1" applyAlignment="1">
      <alignment horizontal="center" vertical="center" wrapText="1" readingOrder="2"/>
    </xf>
    <xf numFmtId="0" fontId="12" fillId="0" borderId="28" xfId="0" applyFont="1" applyBorder="1" applyAlignment="1">
      <alignment horizontal="center" vertical="center" wrapText="1" readingOrder="2"/>
    </xf>
    <xf numFmtId="166" fontId="12" fillId="0" borderId="10" xfId="2" applyNumberFormat="1" applyFont="1" applyBorder="1" applyAlignment="1">
      <alignment horizontal="center" vertical="center" readingOrder="2"/>
    </xf>
    <xf numFmtId="166" fontId="12" fillId="0" borderId="11" xfId="2" applyNumberFormat="1" applyFont="1" applyBorder="1" applyAlignment="1">
      <alignment horizontal="center" vertical="center" readingOrder="2"/>
    </xf>
    <xf numFmtId="168" fontId="12" fillId="0" borderId="11" xfId="2" applyNumberFormat="1" applyFont="1" applyBorder="1" applyAlignment="1">
      <alignment horizontal="center" vertical="center" readingOrder="2"/>
    </xf>
    <xf numFmtId="3" fontId="12" fillId="0" borderId="9" xfId="0" applyNumberFormat="1" applyFont="1" applyBorder="1" applyAlignment="1">
      <alignment horizontal="center" vertical="center" readingOrder="2"/>
    </xf>
    <xf numFmtId="3" fontId="12" fillId="0" borderId="10" xfId="1" applyNumberFormat="1" applyFont="1" applyBorder="1" applyAlignment="1">
      <alignment horizontal="center" vertical="center" readingOrder="2"/>
    </xf>
    <xf numFmtId="3" fontId="12" fillId="0" borderId="10" xfId="0" applyNumberFormat="1" applyFont="1" applyBorder="1" applyAlignment="1">
      <alignment horizontal="center" vertical="center" readingOrder="2"/>
    </xf>
    <xf numFmtId="3" fontId="12" fillId="0" borderId="11" xfId="1" applyNumberFormat="1" applyFont="1" applyBorder="1" applyAlignment="1">
      <alignment horizontal="center" vertical="center" readingOrder="2"/>
    </xf>
    <xf numFmtId="3" fontId="12" fillId="0" borderId="7" xfId="1" applyNumberFormat="1" applyFont="1" applyBorder="1" applyAlignment="1">
      <alignment horizontal="center" vertical="center" readingOrder="2"/>
    </xf>
    <xf numFmtId="3" fontId="12" fillId="0" borderId="11" xfId="0" applyNumberFormat="1" applyFont="1" applyBorder="1" applyAlignment="1">
      <alignment horizontal="center" vertical="center" readingOrder="2"/>
    </xf>
    <xf numFmtId="3" fontId="12" fillId="0" borderId="32" xfId="0" applyNumberFormat="1" applyFont="1" applyBorder="1" applyAlignment="1">
      <alignment horizontal="center" vertical="center" readingOrder="2"/>
    </xf>
    <xf numFmtId="166" fontId="12" fillId="0" borderId="15" xfId="2" applyNumberFormat="1" applyFont="1" applyBorder="1" applyAlignment="1">
      <alignment horizontal="center" vertical="center" readingOrder="2"/>
    </xf>
    <xf numFmtId="166" fontId="12" fillId="0" borderId="16" xfId="2" applyNumberFormat="1" applyFont="1" applyBorder="1" applyAlignment="1">
      <alignment horizontal="center" vertical="center" readingOrder="2"/>
    </xf>
    <xf numFmtId="168" fontId="12" fillId="0" borderId="16" xfId="2" applyNumberFormat="1" applyFont="1" applyBorder="1" applyAlignment="1">
      <alignment horizontal="center" vertical="center" readingOrder="2"/>
    </xf>
    <xf numFmtId="3" fontId="12" fillId="0" borderId="14" xfId="0" applyNumberFormat="1" applyFont="1" applyBorder="1" applyAlignment="1">
      <alignment horizontal="center" vertical="center" readingOrder="2"/>
    </xf>
    <xf numFmtId="3" fontId="12" fillId="0" borderId="15" xfId="0" applyNumberFormat="1" applyFont="1" applyBorder="1" applyAlignment="1">
      <alignment horizontal="center" vertical="center" readingOrder="2"/>
    </xf>
    <xf numFmtId="3" fontId="12" fillId="0" borderId="16" xfId="0" applyNumberFormat="1" applyFont="1" applyBorder="1" applyAlignment="1">
      <alignment horizontal="center" vertical="center" readingOrder="2"/>
    </xf>
    <xf numFmtId="3" fontId="12" fillId="0" borderId="30" xfId="0" applyNumberFormat="1" applyFont="1" applyBorder="1" applyAlignment="1">
      <alignment horizontal="center" vertical="center" readingOrder="2"/>
    </xf>
    <xf numFmtId="166" fontId="12" fillId="0" borderId="25" xfId="2" applyNumberFormat="1" applyFont="1" applyBorder="1" applyAlignment="1">
      <alignment horizontal="center" vertical="center" readingOrder="2"/>
    </xf>
    <xf numFmtId="166" fontId="12" fillId="0" borderId="23" xfId="2" applyNumberFormat="1" applyFont="1" applyBorder="1" applyAlignment="1">
      <alignment horizontal="center" vertical="center" readingOrder="2"/>
    </xf>
    <xf numFmtId="3" fontId="12" fillId="0" borderId="29" xfId="0" applyNumberFormat="1" applyFont="1" applyBorder="1" applyAlignment="1">
      <alignment horizontal="center" vertical="center" readingOrder="2"/>
    </xf>
    <xf numFmtId="3" fontId="12" fillId="0" borderId="25" xfId="0" applyNumberFormat="1" applyFont="1" applyBorder="1" applyAlignment="1">
      <alignment horizontal="center" vertical="center" readingOrder="2"/>
    </xf>
    <xf numFmtId="3" fontId="12" fillId="0" borderId="23" xfId="0" applyNumberFormat="1" applyFont="1" applyBorder="1" applyAlignment="1">
      <alignment horizontal="center" vertical="center" readingOrder="2"/>
    </xf>
    <xf numFmtId="3" fontId="12" fillId="0" borderId="31" xfId="0" applyNumberFormat="1" applyFont="1" applyBorder="1" applyAlignment="1">
      <alignment horizontal="center" vertical="center" readingOrder="2"/>
    </xf>
    <xf numFmtId="167" fontId="12" fillId="0" borderId="0" xfId="1" applyNumberFormat="1" applyFont="1" applyAlignment="1">
      <alignment horizontal="center" vertical="center" readingOrder="2"/>
    </xf>
    <xf numFmtId="167" fontId="12" fillId="0" borderId="4" xfId="1" applyNumberFormat="1" applyFont="1" applyBorder="1" applyAlignment="1">
      <alignment horizontal="center" vertical="center" wrapText="1" readingOrder="2"/>
    </xf>
    <xf numFmtId="3" fontId="12" fillId="0" borderId="9" xfId="1" applyNumberFormat="1" applyFont="1" applyBorder="1" applyAlignment="1">
      <alignment horizontal="center" vertical="center" readingOrder="2"/>
    </xf>
    <xf numFmtId="3" fontId="12" fillId="0" borderId="8" xfId="0" applyNumberFormat="1" applyFont="1" applyBorder="1" applyAlignment="1">
      <alignment horizontal="center" vertical="center" readingOrder="2"/>
    </xf>
    <xf numFmtId="3" fontId="12" fillId="0" borderId="7" xfId="0" applyNumberFormat="1" applyFont="1" applyBorder="1" applyAlignment="1">
      <alignment horizontal="center" vertical="center" readingOrder="2"/>
    </xf>
    <xf numFmtId="3" fontId="12" fillId="0" borderId="8" xfId="1" applyNumberFormat="1" applyFont="1" applyBorder="1" applyAlignment="1">
      <alignment horizontal="center" vertical="center" readingOrder="2"/>
    </xf>
    <xf numFmtId="167" fontId="10" fillId="0" borderId="0" xfId="1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readingOrder="2"/>
    </xf>
    <xf numFmtId="0" fontId="12" fillId="0" borderId="35" xfId="0" applyFont="1" applyBorder="1" applyAlignment="1">
      <alignment horizontal="center" vertical="center" readingOrder="2"/>
    </xf>
    <xf numFmtId="0" fontId="12" fillId="0" borderId="26" xfId="0" applyFont="1" applyBorder="1" applyAlignment="1">
      <alignment horizontal="center" vertical="center" wrapText="1" readingOrder="2"/>
    </xf>
    <xf numFmtId="0" fontId="12" fillId="0" borderId="33" xfId="0" applyFont="1" applyBorder="1" applyAlignment="1">
      <alignment horizontal="center" vertical="center" wrapText="1" readingOrder="2"/>
    </xf>
    <xf numFmtId="0" fontId="12" fillId="0" borderId="36" xfId="0" applyFont="1" applyBorder="1" applyAlignment="1">
      <alignment horizontal="center" vertical="center" readingOrder="2"/>
    </xf>
    <xf numFmtId="0" fontId="12" fillId="0" borderId="37" xfId="0" applyFont="1" applyBorder="1" applyAlignment="1">
      <alignment horizontal="center" vertical="center" readingOrder="2"/>
    </xf>
    <xf numFmtId="0" fontId="12" fillId="0" borderId="38" xfId="0" applyFont="1" applyBorder="1" applyAlignment="1">
      <alignment horizontal="center" vertical="center" readingOrder="2"/>
    </xf>
    <xf numFmtId="0" fontId="12" fillId="0" borderId="39" xfId="0" applyFont="1" applyBorder="1" applyAlignment="1">
      <alignment horizontal="center" vertical="center" readingOrder="2"/>
    </xf>
    <xf numFmtId="3" fontId="12" fillId="0" borderId="26" xfId="0" applyNumberFormat="1" applyFont="1" applyBorder="1" applyAlignment="1">
      <alignment horizontal="center" vertical="center" readingOrder="2"/>
    </xf>
    <xf numFmtId="0" fontId="12" fillId="0" borderId="10" xfId="0" applyFont="1" applyBorder="1" applyAlignment="1">
      <alignment horizontal="center" vertical="center" readingOrder="2"/>
    </xf>
    <xf numFmtId="0" fontId="12" fillId="0" borderId="34" xfId="0" applyFont="1" applyBorder="1" applyAlignment="1">
      <alignment horizontal="center" vertical="center" readingOrder="2"/>
    </xf>
    <xf numFmtId="3" fontId="12" fillId="0" borderId="40" xfId="2" applyNumberFormat="1" applyFont="1" applyBorder="1" applyAlignment="1">
      <alignment horizontal="center" vertical="center" readingOrder="2"/>
    </xf>
    <xf numFmtId="3" fontId="12" fillId="0" borderId="41" xfId="0" applyNumberFormat="1" applyFont="1" applyBorder="1" applyAlignment="1">
      <alignment horizontal="center" vertical="center" readingOrder="2"/>
    </xf>
    <xf numFmtId="168" fontId="12" fillId="0" borderId="36" xfId="2" applyNumberFormat="1" applyFont="1" applyBorder="1" applyAlignment="1">
      <alignment horizontal="center" vertical="center" readingOrder="2"/>
    </xf>
    <xf numFmtId="3" fontId="13" fillId="0" borderId="8" xfId="0" applyNumberFormat="1" applyFont="1" applyBorder="1" applyAlignment="1">
      <alignment horizontal="center" vertical="center" shrinkToFit="1" readingOrder="2"/>
    </xf>
    <xf numFmtId="3" fontId="12" fillId="0" borderId="28" xfId="0" applyNumberFormat="1" applyFont="1" applyBorder="1" applyAlignment="1">
      <alignment horizontal="center" vertical="center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3" xfId="0" applyFont="1" applyBorder="1" applyAlignment="1">
      <alignment horizontal="center" vertical="center" wrapText="1" readingOrder="2"/>
    </xf>
    <xf numFmtId="0" fontId="17" fillId="0" borderId="26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0" fontId="12" fillId="0" borderId="6" xfId="0" applyFont="1" applyBorder="1" applyAlignment="1">
      <alignment horizontal="center" vertical="center" readingOrder="2"/>
    </xf>
    <xf numFmtId="0" fontId="12" fillId="0" borderId="42" xfId="0" applyFont="1" applyBorder="1" applyAlignment="1">
      <alignment horizontal="center" vertical="center" readingOrder="2"/>
    </xf>
    <xf numFmtId="3" fontId="12" fillId="0" borderId="0" xfId="0" applyNumberFormat="1" applyFont="1" applyAlignment="1">
      <alignment horizontal="center" vertical="center" readingOrder="2"/>
    </xf>
    <xf numFmtId="0" fontId="2" fillId="0" borderId="1" xfId="0" applyFont="1" applyBorder="1" applyAlignment="1">
      <alignment horizontal="center" vertical="top" wrapText="1" readingOrder="2"/>
    </xf>
    <xf numFmtId="0" fontId="15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right" vertical="center" readingOrder="2"/>
    </xf>
    <xf numFmtId="165" fontId="14" fillId="0" borderId="26" xfId="2" applyNumberFormat="1" applyFont="1" applyBorder="1" applyAlignment="1">
      <alignment horizontal="center" vertical="center" readingOrder="2"/>
    </xf>
    <xf numFmtId="165" fontId="14" fillId="0" borderId="27" xfId="2" applyNumberFormat="1" applyFont="1" applyBorder="1" applyAlignment="1">
      <alignment horizontal="center" vertical="center" readingOrder="2"/>
    </xf>
  </cellXfs>
  <cellStyles count="3">
    <cellStyle name="Comma" xfId="1" builtinId="3"/>
    <cellStyle name="Comma 2" xfId="2" xr:uid="{2113EA5D-CC17-4916-883E-C8DEF29DEBC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7AD2-523C-46E7-997C-E464A0385419}">
  <dimension ref="A1:N12"/>
  <sheetViews>
    <sheetView rightToLeft="1" topLeftCell="B7" zoomScaleNormal="100" zoomScaleSheetLayoutView="85" workbookViewId="0">
      <selection activeCell="N7" sqref="N7"/>
    </sheetView>
  </sheetViews>
  <sheetFormatPr defaultColWidth="8.77734375" defaultRowHeight="16.8" x14ac:dyDescent="0.5"/>
  <cols>
    <col min="1" max="1" width="8.77734375" style="1"/>
    <col min="2" max="2" width="18.77734375" style="1" customWidth="1"/>
    <col min="3" max="11" width="15.6640625" style="1" customWidth="1"/>
    <col min="12" max="12" width="13.21875" style="27" customWidth="1"/>
    <col min="13" max="13" width="13.21875" style="1" customWidth="1"/>
    <col min="14" max="14" width="14.88671875" style="1" customWidth="1"/>
    <col min="15" max="16384" width="8.77734375" style="1"/>
  </cols>
  <sheetData>
    <row r="1" spans="1:14" ht="63.6" customHeight="1" thickBot="1" x14ac:dyDescent="0.55000000000000004">
      <c r="A1" s="120" t="s">
        <v>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37.200000000000003" customHeight="1" thickBot="1" x14ac:dyDescent="0.55000000000000004">
      <c r="A2" s="2" t="s">
        <v>0</v>
      </c>
      <c r="B2" s="3" t="s">
        <v>1</v>
      </c>
      <c r="C2" s="4">
        <v>1390</v>
      </c>
      <c r="D2" s="5">
        <v>1391</v>
      </c>
      <c r="E2" s="5">
        <v>1392</v>
      </c>
      <c r="F2" s="5">
        <v>1393</v>
      </c>
      <c r="G2" s="5">
        <v>1394</v>
      </c>
      <c r="H2" s="5">
        <v>1395</v>
      </c>
      <c r="I2" s="5">
        <v>1396</v>
      </c>
      <c r="J2" s="5">
        <v>1397</v>
      </c>
      <c r="K2" s="6">
        <v>1398</v>
      </c>
      <c r="L2" s="3">
        <v>1399</v>
      </c>
      <c r="M2" s="3">
        <v>1400</v>
      </c>
      <c r="N2" s="3">
        <v>1401</v>
      </c>
    </row>
    <row r="3" spans="1:14" ht="34.950000000000003" customHeight="1" x14ac:dyDescent="0.5">
      <c r="A3" s="7">
        <v>1</v>
      </c>
      <c r="B3" s="8" t="s">
        <v>2</v>
      </c>
      <c r="C3" s="9">
        <v>110100</v>
      </c>
      <c r="D3" s="10">
        <v>129900</v>
      </c>
      <c r="E3" s="11">
        <v>162375</v>
      </c>
      <c r="F3" s="12">
        <v>202966.66666666666</v>
      </c>
      <c r="G3" s="12">
        <v>2374750</v>
      </c>
      <c r="H3" s="12">
        <v>270721.66666666669</v>
      </c>
      <c r="I3" s="12">
        <v>309977</v>
      </c>
      <c r="J3" s="12">
        <v>370423</v>
      </c>
      <c r="K3" s="13">
        <v>505626.98999999993</v>
      </c>
      <c r="L3" s="14">
        <v>636809</v>
      </c>
      <c r="M3" s="14">
        <v>885165</v>
      </c>
      <c r="N3" s="14">
        <v>1393250</v>
      </c>
    </row>
    <row r="4" spans="1:14" ht="34.950000000000003" customHeight="1" x14ac:dyDescent="0.5">
      <c r="A4" s="15">
        <v>2</v>
      </c>
      <c r="B4" s="16" t="s">
        <v>3</v>
      </c>
      <c r="C4" s="17">
        <f t="shared" ref="C4:K4" si="0">C3*30</f>
        <v>3303000</v>
      </c>
      <c r="D4" s="18">
        <f t="shared" si="0"/>
        <v>3897000</v>
      </c>
      <c r="E4" s="18">
        <f t="shared" si="0"/>
        <v>4871250</v>
      </c>
      <c r="F4" s="18">
        <f t="shared" si="0"/>
        <v>6089000</v>
      </c>
      <c r="G4" s="18">
        <f t="shared" si="0"/>
        <v>71242500</v>
      </c>
      <c r="H4" s="18">
        <f t="shared" si="0"/>
        <v>8121650.0000000009</v>
      </c>
      <c r="I4" s="18">
        <f t="shared" si="0"/>
        <v>9299310</v>
      </c>
      <c r="J4" s="18">
        <f t="shared" si="0"/>
        <v>11112690</v>
      </c>
      <c r="K4" s="19">
        <f t="shared" si="0"/>
        <v>15168809.699999997</v>
      </c>
      <c r="L4" s="20">
        <f>L3*30</f>
        <v>19104270</v>
      </c>
      <c r="M4" s="20">
        <f>M3*30</f>
        <v>26554950</v>
      </c>
      <c r="N4" s="20">
        <f>N3*30</f>
        <v>41797500</v>
      </c>
    </row>
    <row r="5" spans="1:14" ht="34.950000000000003" customHeight="1" x14ac:dyDescent="0.5">
      <c r="A5" s="15">
        <v>3</v>
      </c>
      <c r="B5" s="16" t="s">
        <v>4</v>
      </c>
      <c r="C5" s="17">
        <v>280000</v>
      </c>
      <c r="D5" s="18">
        <v>350000</v>
      </c>
      <c r="E5" s="18">
        <v>350000</v>
      </c>
      <c r="F5" s="18">
        <v>800000</v>
      </c>
      <c r="G5" s="18">
        <v>1100000</v>
      </c>
      <c r="H5" s="18">
        <v>1100000</v>
      </c>
      <c r="I5" s="18">
        <v>1100000</v>
      </c>
      <c r="J5" s="18">
        <v>1100000</v>
      </c>
      <c r="K5" s="19">
        <v>1900000</v>
      </c>
      <c r="L5" s="20">
        <v>4000000</v>
      </c>
      <c r="M5" s="20">
        <v>6000000</v>
      </c>
      <c r="N5" s="20">
        <v>8500000</v>
      </c>
    </row>
    <row r="6" spans="1:14" ht="34.950000000000003" customHeight="1" x14ac:dyDescent="0.5">
      <c r="A6" s="15">
        <v>4</v>
      </c>
      <c r="B6" s="16" t="s">
        <v>5</v>
      </c>
      <c r="C6" s="17">
        <v>100000</v>
      </c>
      <c r="D6" s="18">
        <v>100000</v>
      </c>
      <c r="E6" s="18">
        <v>100000</v>
      </c>
      <c r="F6" s="18">
        <v>20000</v>
      </c>
      <c r="G6" s="18">
        <v>400000</v>
      </c>
      <c r="H6" s="18">
        <v>400000</v>
      </c>
      <c r="I6" s="18">
        <v>400000</v>
      </c>
      <c r="J6" s="18">
        <v>400000</v>
      </c>
      <c r="K6" s="19">
        <v>1000000</v>
      </c>
      <c r="L6" s="20">
        <v>3000000</v>
      </c>
      <c r="M6" s="20">
        <v>4500000</v>
      </c>
      <c r="N6" s="20">
        <v>6500000</v>
      </c>
    </row>
    <row r="7" spans="1:14" ht="34.950000000000003" customHeight="1" x14ac:dyDescent="0.5">
      <c r="A7" s="15">
        <v>5</v>
      </c>
      <c r="B7" s="16" t="s">
        <v>6</v>
      </c>
      <c r="C7" s="17">
        <f t="shared" ref="C7:H7" si="1">C3*3</f>
        <v>330300</v>
      </c>
      <c r="D7" s="18">
        <f t="shared" si="1"/>
        <v>389700</v>
      </c>
      <c r="E7" s="18">
        <f t="shared" si="1"/>
        <v>487125</v>
      </c>
      <c r="F7" s="18">
        <f t="shared" si="1"/>
        <v>608900</v>
      </c>
      <c r="G7" s="18">
        <f t="shared" si="1"/>
        <v>7124250</v>
      </c>
      <c r="H7" s="18">
        <f t="shared" si="1"/>
        <v>812165</v>
      </c>
      <c r="I7" s="18">
        <f>I3*3</f>
        <v>929931</v>
      </c>
      <c r="J7" s="18">
        <f t="shared" ref="J7:L7" si="2">J3*3</f>
        <v>1111269</v>
      </c>
      <c r="K7" s="19">
        <f t="shared" si="2"/>
        <v>1516880.9699999997</v>
      </c>
      <c r="L7" s="20">
        <f t="shared" si="2"/>
        <v>1910427</v>
      </c>
      <c r="M7" s="20">
        <f>M3*3</f>
        <v>2655495</v>
      </c>
      <c r="N7" s="20">
        <f>N3*3</f>
        <v>4179750</v>
      </c>
    </row>
    <row r="8" spans="1:14" ht="34.950000000000003" customHeight="1" x14ac:dyDescent="0.5">
      <c r="A8" s="15">
        <v>6</v>
      </c>
      <c r="B8" s="16" t="s">
        <v>7</v>
      </c>
      <c r="C8" s="17">
        <v>2000</v>
      </c>
      <c r="D8" s="18">
        <v>2500</v>
      </c>
      <c r="E8" s="18">
        <v>3000</v>
      </c>
      <c r="F8" s="18">
        <v>5000</v>
      </c>
      <c r="G8" s="18">
        <v>10000</v>
      </c>
      <c r="H8" s="18">
        <v>10000</v>
      </c>
      <c r="I8" s="18">
        <v>17000</v>
      </c>
      <c r="J8" s="18">
        <v>17000</v>
      </c>
      <c r="K8" s="19">
        <v>23333</v>
      </c>
      <c r="L8" s="20">
        <v>33333</v>
      </c>
      <c r="M8" s="20">
        <v>46667</v>
      </c>
      <c r="N8" s="20">
        <v>70000</v>
      </c>
    </row>
    <row r="9" spans="1:14" ht="34.950000000000003" customHeight="1" x14ac:dyDescent="0.5">
      <c r="A9" s="15">
        <v>7</v>
      </c>
      <c r="B9" s="16" t="s">
        <v>8</v>
      </c>
      <c r="C9" s="17">
        <f t="shared" ref="C9:H9" si="3">(C4+C5+C6)*0.07</f>
        <v>257810.00000000003</v>
      </c>
      <c r="D9" s="18">
        <f t="shared" si="3"/>
        <v>304290</v>
      </c>
      <c r="E9" s="18">
        <f t="shared" si="3"/>
        <v>372487.50000000006</v>
      </c>
      <c r="F9" s="18">
        <f t="shared" si="3"/>
        <v>483630.00000000006</v>
      </c>
      <c r="G9" s="18">
        <f t="shared" si="3"/>
        <v>5091975.0000000009</v>
      </c>
      <c r="H9" s="18">
        <f t="shared" si="3"/>
        <v>673515.50000000012</v>
      </c>
      <c r="I9" s="18">
        <f t="shared" ref="I9:N9" si="4">(I4+I5+I6)*0.07</f>
        <v>755951.70000000007</v>
      </c>
      <c r="J9" s="18">
        <f t="shared" si="4"/>
        <v>882888.3</v>
      </c>
      <c r="K9" s="19">
        <f t="shared" si="4"/>
        <v>1264816.6789999998</v>
      </c>
      <c r="L9" s="20">
        <f t="shared" si="4"/>
        <v>1827298.9000000001</v>
      </c>
      <c r="M9" s="20">
        <f t="shared" si="4"/>
        <v>2593846.5000000005</v>
      </c>
      <c r="N9" s="20">
        <f t="shared" si="4"/>
        <v>3975825.0000000005</v>
      </c>
    </row>
    <row r="10" spans="1:14" ht="34.950000000000003" customHeight="1" x14ac:dyDescent="0.5">
      <c r="A10" s="15">
        <v>8</v>
      </c>
      <c r="B10" s="16" t="s">
        <v>9</v>
      </c>
      <c r="C10" s="17">
        <f t="shared" ref="C10:H10" si="5">(C4+C5+C6)*0.23</f>
        <v>847090</v>
      </c>
      <c r="D10" s="18">
        <f t="shared" si="5"/>
        <v>999810</v>
      </c>
      <c r="E10" s="18">
        <f t="shared" si="5"/>
        <v>1223887.5</v>
      </c>
      <c r="F10" s="18">
        <f t="shared" si="5"/>
        <v>1589070</v>
      </c>
      <c r="G10" s="18">
        <f t="shared" si="5"/>
        <v>16730775</v>
      </c>
      <c r="H10" s="18">
        <f t="shared" si="5"/>
        <v>2212979.5</v>
      </c>
      <c r="I10" s="18">
        <f>(I4+I5+I6)*0.23</f>
        <v>2483841.3000000003</v>
      </c>
      <c r="J10" s="18">
        <f t="shared" ref="J10:M10" si="6">(J4+J5+J6)*0.23</f>
        <v>2900918.7</v>
      </c>
      <c r="K10" s="19">
        <f t="shared" si="6"/>
        <v>4155826.2309999992</v>
      </c>
      <c r="L10" s="20">
        <f t="shared" si="6"/>
        <v>6003982.1000000006</v>
      </c>
      <c r="M10" s="20">
        <f t="shared" si="6"/>
        <v>8522638.5</v>
      </c>
      <c r="N10" s="20">
        <f>(N4+N5+N6)*0.23</f>
        <v>13063425</v>
      </c>
    </row>
    <row r="11" spans="1:14" ht="34.950000000000003" customHeight="1" x14ac:dyDescent="0.5">
      <c r="A11" s="15">
        <v>9</v>
      </c>
      <c r="B11" s="16" t="s">
        <v>10</v>
      </c>
      <c r="C11" s="17">
        <v>4850000</v>
      </c>
      <c r="D11" s="18">
        <v>5500000</v>
      </c>
      <c r="E11" s="18">
        <v>8333333.333333333</v>
      </c>
      <c r="F11" s="18">
        <v>10000000</v>
      </c>
      <c r="G11" s="18">
        <v>11500000</v>
      </c>
      <c r="H11" s="18">
        <v>13000000</v>
      </c>
      <c r="I11" s="18">
        <v>20000000</v>
      </c>
      <c r="J11" s="18">
        <v>23000000</v>
      </c>
      <c r="K11" s="19">
        <v>27500000</v>
      </c>
      <c r="L11" s="20">
        <v>30000000</v>
      </c>
      <c r="M11" s="20">
        <v>40000000</v>
      </c>
      <c r="N11" s="20">
        <v>56000000</v>
      </c>
    </row>
    <row r="12" spans="1:14" ht="34.950000000000003" customHeight="1" thickBot="1" x14ac:dyDescent="0.55000000000000004">
      <c r="A12" s="21">
        <v>10</v>
      </c>
      <c r="B12" s="22" t="s">
        <v>11</v>
      </c>
      <c r="C12" s="23">
        <f t="shared" ref="C12:M12" si="7">C11*12</f>
        <v>58200000</v>
      </c>
      <c r="D12" s="24">
        <f t="shared" si="7"/>
        <v>66000000</v>
      </c>
      <c r="E12" s="24">
        <f t="shared" si="7"/>
        <v>100000000</v>
      </c>
      <c r="F12" s="24">
        <f t="shared" si="7"/>
        <v>120000000</v>
      </c>
      <c r="G12" s="24">
        <f t="shared" si="7"/>
        <v>138000000</v>
      </c>
      <c r="H12" s="24">
        <f t="shared" si="7"/>
        <v>156000000</v>
      </c>
      <c r="I12" s="24">
        <f t="shared" si="7"/>
        <v>240000000</v>
      </c>
      <c r="J12" s="24">
        <f t="shared" si="7"/>
        <v>276000000</v>
      </c>
      <c r="K12" s="25">
        <f t="shared" si="7"/>
        <v>330000000</v>
      </c>
      <c r="L12" s="26">
        <f t="shared" si="7"/>
        <v>360000000</v>
      </c>
      <c r="M12" s="26">
        <f t="shared" si="7"/>
        <v>480000000</v>
      </c>
      <c r="N12" s="26">
        <f t="shared" ref="N12" si="8">N11*12</f>
        <v>672000000</v>
      </c>
    </row>
  </sheetData>
  <mergeCells count="1">
    <mergeCell ref="A1:M1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C482-A71C-415D-8D45-53494668FE69}">
  <dimension ref="A1:I402"/>
  <sheetViews>
    <sheetView rightToLeft="1" workbookViewId="0">
      <selection activeCell="A9" sqref="A9"/>
    </sheetView>
  </sheetViews>
  <sheetFormatPr defaultColWidth="8.88671875" defaultRowHeight="22.2" x14ac:dyDescent="0.3"/>
  <cols>
    <col min="1" max="1" width="15.77734375" style="29" customWidth="1"/>
    <col min="2" max="2" width="24.77734375" style="29" bestFit="1" customWidth="1"/>
    <col min="3" max="5" width="34.21875" style="29" customWidth="1"/>
    <col min="6" max="6" width="12.21875" style="29" customWidth="1"/>
    <col min="7" max="7" width="8.88671875" style="29"/>
    <col min="8" max="8" width="16.44140625" style="93" bestFit="1" customWidth="1"/>
    <col min="9" max="9" width="17.44140625" style="29" bestFit="1" customWidth="1"/>
    <col min="10" max="16384" width="8.88671875" style="29"/>
  </cols>
  <sheetData>
    <row r="1" spans="1:9" ht="36.6" x14ac:dyDescent="0.3">
      <c r="A1" s="48" t="s">
        <v>53</v>
      </c>
      <c r="B1" s="49"/>
      <c r="C1" s="50"/>
      <c r="D1" s="47"/>
      <c r="E1" s="47"/>
      <c r="F1" s="28"/>
    </row>
    <row r="2" spans="1:9" ht="25.05" customHeight="1" x14ac:dyDescent="0.3">
      <c r="A2" s="30" t="s">
        <v>12</v>
      </c>
      <c r="B2" s="30" t="s">
        <v>13</v>
      </c>
      <c r="C2" s="30" t="s">
        <v>49</v>
      </c>
      <c r="D2" s="30" t="s">
        <v>50</v>
      </c>
      <c r="E2" s="30"/>
      <c r="F2" s="30"/>
    </row>
    <row r="3" spans="1:9" ht="25.05" customHeight="1" x14ac:dyDescent="0.3">
      <c r="A3" s="31">
        <v>0</v>
      </c>
      <c r="B3" s="31">
        <v>56000000</v>
      </c>
      <c r="C3" s="31">
        <v>0</v>
      </c>
      <c r="D3" s="30">
        <v>0</v>
      </c>
      <c r="E3" s="30"/>
      <c r="F3" s="32">
        <v>0</v>
      </c>
      <c r="I3" s="94"/>
    </row>
    <row r="4" spans="1:9" ht="25.05" customHeight="1" x14ac:dyDescent="0.3">
      <c r="A4" s="31">
        <v>56000001</v>
      </c>
      <c r="B4" s="31">
        <v>150000001</v>
      </c>
      <c r="C4" s="31">
        <f>ROUND((B4-A4)*F4,0)</f>
        <v>9400000</v>
      </c>
      <c r="D4" s="34">
        <f>C4</f>
        <v>9400000</v>
      </c>
      <c r="E4" s="34">
        <v>0</v>
      </c>
      <c r="F4" s="33">
        <v>0.1</v>
      </c>
      <c r="I4" s="95"/>
    </row>
    <row r="5" spans="1:9" ht="25.05" customHeight="1" x14ac:dyDescent="0.3">
      <c r="A5" s="31">
        <v>150000001</v>
      </c>
      <c r="B5" s="31">
        <v>250000000</v>
      </c>
      <c r="C5" s="31">
        <f>ROUND((B5-A5)*F5,0)</f>
        <v>15000000</v>
      </c>
      <c r="D5" s="34">
        <f>C5+D4</f>
        <v>24400000</v>
      </c>
      <c r="E5" s="34">
        <f>D4</f>
        <v>9400000</v>
      </c>
      <c r="F5" s="33">
        <v>0.15</v>
      </c>
    </row>
    <row r="6" spans="1:9" ht="25.05" customHeight="1" x14ac:dyDescent="0.3">
      <c r="A6" s="31">
        <v>250000001</v>
      </c>
      <c r="B6" s="31">
        <v>350000000</v>
      </c>
      <c r="C6" s="31">
        <f>ROUND((B6-A6)*F6,0)</f>
        <v>20000000</v>
      </c>
      <c r="D6" s="34">
        <f t="shared" ref="D6:D7" si="0">C6+D5</f>
        <v>44400000</v>
      </c>
      <c r="E6" s="34">
        <f t="shared" ref="E6:E8" si="1">D5</f>
        <v>24400000</v>
      </c>
      <c r="F6" s="33">
        <v>0.2</v>
      </c>
    </row>
    <row r="7" spans="1:9" ht="25.05" customHeight="1" x14ac:dyDescent="0.3">
      <c r="A7" s="34">
        <v>350000001</v>
      </c>
      <c r="B7" s="31">
        <v>500000000</v>
      </c>
      <c r="C7" s="31">
        <f>ROUND((B7-A7)*F7,0)</f>
        <v>45000000</v>
      </c>
      <c r="D7" s="34">
        <f t="shared" si="0"/>
        <v>89400000</v>
      </c>
      <c r="E7" s="34">
        <f t="shared" si="1"/>
        <v>44400000</v>
      </c>
      <c r="F7" s="32">
        <v>0.3</v>
      </c>
    </row>
    <row r="8" spans="1:9" ht="25.05" customHeight="1" x14ac:dyDescent="0.3">
      <c r="A8" s="31">
        <v>500000001</v>
      </c>
      <c r="B8" s="31">
        <v>600000000</v>
      </c>
      <c r="C8" s="31">
        <f>ROUND((B8-A8)*F8,0)</f>
        <v>30000000</v>
      </c>
      <c r="D8" s="34">
        <f>C8+D7</f>
        <v>119400000</v>
      </c>
      <c r="E8" s="34">
        <f t="shared" si="1"/>
        <v>89400000</v>
      </c>
      <c r="F8" s="32">
        <v>0.3</v>
      </c>
    </row>
    <row r="9" spans="1:9" ht="20.399999999999999" customHeight="1" x14ac:dyDescent="0.3">
      <c r="A9" s="31">
        <v>600000001</v>
      </c>
      <c r="B9" s="31">
        <f>'جدول اطلاعات حقوق فروردین پرسنل'!AO4</f>
        <v>72434216.431601629</v>
      </c>
      <c r="C9" s="31">
        <f>ROUND((IF('جدول اطلاعات حقوق فروردین پرسنل'!AO4&gt;'جدول مالیات حقوق'!$B$8,'جدول اطلاعات حقوق فروردین پرسنل'!AO4-'جدول مالیات حقوق'!$B$8,0)*F9),0)</f>
        <v>0</v>
      </c>
      <c r="D9" s="34">
        <f>C9+$D$8</f>
        <v>119400000</v>
      </c>
      <c r="E9" s="34">
        <f>D8</f>
        <v>119400000</v>
      </c>
      <c r="F9" s="32">
        <v>0.3</v>
      </c>
    </row>
    <row r="10" spans="1:9" x14ac:dyDescent="0.3">
      <c r="A10" s="30" t="s">
        <v>14</v>
      </c>
      <c r="B10" s="31">
        <f>IF('جدول اطلاعات حقوق فروردین پرسنل'!AO5&gt;'جدول مالیات حقوق'!$B$8,'جدول اطلاعات حقوق فروردین پرسنل'!AO5-'جدول مالیات حقوق'!$B$8,0)</f>
        <v>0</v>
      </c>
      <c r="C10" s="31">
        <f t="shared" ref="C10:C73" si="2">ROUND((B10*F10),0)</f>
        <v>0</v>
      </c>
      <c r="D10" s="34">
        <f t="shared" ref="D10:D73" si="3">C10+$D$8</f>
        <v>119400000</v>
      </c>
      <c r="E10" s="34">
        <f>D9</f>
        <v>119400000</v>
      </c>
      <c r="F10" s="32">
        <v>0.3</v>
      </c>
    </row>
    <row r="11" spans="1:9" x14ac:dyDescent="0.3">
      <c r="A11" s="30" t="s">
        <v>14</v>
      </c>
      <c r="B11" s="31">
        <f>IF('جدول اطلاعات حقوق فروردین پرسنل'!AO6&gt;'جدول مالیات حقوق'!$B$8,'جدول اطلاعات حقوق فروردین پرسنل'!AO6-'جدول مالیات حقوق'!$B$8,0)</f>
        <v>0</v>
      </c>
      <c r="C11" s="31">
        <f t="shared" si="2"/>
        <v>0</v>
      </c>
      <c r="D11" s="34">
        <f t="shared" si="3"/>
        <v>119400000</v>
      </c>
      <c r="E11" s="34">
        <f t="shared" ref="E11:E74" si="4">D10</f>
        <v>119400000</v>
      </c>
      <c r="F11" s="32">
        <v>0.3</v>
      </c>
    </row>
    <row r="12" spans="1:9" x14ac:dyDescent="0.3">
      <c r="A12" s="30" t="s">
        <v>14</v>
      </c>
      <c r="B12" s="31">
        <f>IF('جدول اطلاعات حقوق فروردین پرسنل'!AO7&gt;'جدول مالیات حقوق'!$B$8,'جدول اطلاعات حقوق فروردین پرسنل'!AO7-'جدول مالیات حقوق'!$B$8,0)</f>
        <v>0</v>
      </c>
      <c r="C12" s="31">
        <f t="shared" si="2"/>
        <v>0</v>
      </c>
      <c r="D12" s="34">
        <f t="shared" si="3"/>
        <v>119400000</v>
      </c>
      <c r="E12" s="34">
        <f t="shared" si="4"/>
        <v>119400000</v>
      </c>
      <c r="F12" s="32">
        <v>0.3</v>
      </c>
    </row>
    <row r="13" spans="1:9" x14ac:dyDescent="0.3">
      <c r="A13" s="30" t="s">
        <v>14</v>
      </c>
      <c r="B13" s="31">
        <f>IF('جدول اطلاعات حقوق فروردین پرسنل'!AO8&gt;'جدول مالیات حقوق'!$B$8,'جدول اطلاعات حقوق فروردین پرسنل'!AO8-'جدول مالیات حقوق'!$B$8,0)</f>
        <v>0</v>
      </c>
      <c r="C13" s="31">
        <f t="shared" si="2"/>
        <v>0</v>
      </c>
      <c r="D13" s="34">
        <f t="shared" si="3"/>
        <v>119400000</v>
      </c>
      <c r="E13" s="34">
        <f t="shared" si="4"/>
        <v>119400000</v>
      </c>
      <c r="F13" s="32">
        <v>0.3</v>
      </c>
    </row>
    <row r="14" spans="1:9" x14ac:dyDescent="0.3">
      <c r="A14" s="30" t="s">
        <v>14</v>
      </c>
      <c r="B14" s="31">
        <f>IF('جدول اطلاعات حقوق فروردین پرسنل'!AO9&gt;'جدول مالیات حقوق'!$B$8,'جدول اطلاعات حقوق فروردین پرسنل'!AO9-'جدول مالیات حقوق'!$B$8,0)</f>
        <v>0</v>
      </c>
      <c r="C14" s="31">
        <f t="shared" si="2"/>
        <v>0</v>
      </c>
      <c r="D14" s="34">
        <f t="shared" si="3"/>
        <v>119400000</v>
      </c>
      <c r="E14" s="34">
        <f t="shared" si="4"/>
        <v>119400000</v>
      </c>
      <c r="F14" s="32">
        <v>0.3</v>
      </c>
    </row>
    <row r="15" spans="1:9" x14ac:dyDescent="0.3">
      <c r="A15" s="30" t="s">
        <v>14</v>
      </c>
      <c r="B15" s="31">
        <f>IF('جدول اطلاعات حقوق فروردین پرسنل'!AO10&gt;'جدول مالیات حقوق'!$B$8,'جدول اطلاعات حقوق فروردین پرسنل'!AO10-'جدول مالیات حقوق'!$B$8,0)</f>
        <v>0</v>
      </c>
      <c r="C15" s="31">
        <f t="shared" si="2"/>
        <v>0</v>
      </c>
      <c r="D15" s="34">
        <f t="shared" si="3"/>
        <v>119400000</v>
      </c>
      <c r="E15" s="34">
        <f t="shared" si="4"/>
        <v>119400000</v>
      </c>
      <c r="F15" s="32">
        <v>0.3</v>
      </c>
    </row>
    <row r="16" spans="1:9" x14ac:dyDescent="0.3">
      <c r="A16" s="30" t="s">
        <v>14</v>
      </c>
      <c r="B16" s="31">
        <f>IF('جدول اطلاعات حقوق فروردین پرسنل'!AO11&gt;'جدول مالیات حقوق'!$B$8,'جدول اطلاعات حقوق فروردین پرسنل'!AO11-'جدول مالیات حقوق'!$B$8,0)</f>
        <v>0</v>
      </c>
      <c r="C16" s="31">
        <f t="shared" si="2"/>
        <v>0</v>
      </c>
      <c r="D16" s="34">
        <f t="shared" si="3"/>
        <v>119400000</v>
      </c>
      <c r="E16" s="34">
        <f t="shared" si="4"/>
        <v>119400000</v>
      </c>
      <c r="F16" s="32">
        <v>0.3</v>
      </c>
    </row>
    <row r="17" spans="1:6" x14ac:dyDescent="0.3">
      <c r="A17" s="30" t="s">
        <v>14</v>
      </c>
      <c r="B17" s="31">
        <f>IF('جدول اطلاعات حقوق فروردین پرسنل'!AO12&gt;'جدول مالیات حقوق'!$B$8,'جدول اطلاعات حقوق فروردین پرسنل'!AO12-'جدول مالیات حقوق'!$B$8,0)</f>
        <v>0</v>
      </c>
      <c r="C17" s="31">
        <f t="shared" si="2"/>
        <v>0</v>
      </c>
      <c r="D17" s="34">
        <f t="shared" si="3"/>
        <v>119400000</v>
      </c>
      <c r="E17" s="34">
        <f t="shared" si="4"/>
        <v>119400000</v>
      </c>
      <c r="F17" s="32">
        <v>0.3</v>
      </c>
    </row>
    <row r="18" spans="1:6" x14ac:dyDescent="0.3">
      <c r="A18" s="30" t="s">
        <v>14</v>
      </c>
      <c r="B18" s="31">
        <f>IF('جدول اطلاعات حقوق فروردین پرسنل'!AO13&gt;'جدول مالیات حقوق'!$B$8,'جدول اطلاعات حقوق فروردین پرسنل'!AO13-'جدول مالیات حقوق'!$B$8,0)</f>
        <v>0</v>
      </c>
      <c r="C18" s="31">
        <f t="shared" si="2"/>
        <v>0</v>
      </c>
      <c r="D18" s="34">
        <f t="shared" si="3"/>
        <v>119400000</v>
      </c>
      <c r="E18" s="34">
        <f t="shared" si="4"/>
        <v>119400000</v>
      </c>
      <c r="F18" s="32">
        <v>0.3</v>
      </c>
    </row>
    <row r="19" spans="1:6" x14ac:dyDescent="0.3">
      <c r="A19" s="30" t="s">
        <v>14</v>
      </c>
      <c r="B19" s="31">
        <f>IF('جدول اطلاعات حقوق فروردین پرسنل'!AO14&gt;'جدول مالیات حقوق'!$B$8,'جدول اطلاعات حقوق فروردین پرسنل'!AO14-'جدول مالیات حقوق'!$B$8,0)</f>
        <v>0</v>
      </c>
      <c r="C19" s="31">
        <f t="shared" si="2"/>
        <v>0</v>
      </c>
      <c r="D19" s="34">
        <f t="shared" si="3"/>
        <v>119400000</v>
      </c>
      <c r="E19" s="34">
        <f t="shared" si="4"/>
        <v>119400000</v>
      </c>
      <c r="F19" s="32">
        <v>0.3</v>
      </c>
    </row>
    <row r="20" spans="1:6" x14ac:dyDescent="0.3">
      <c r="A20" s="30" t="s">
        <v>14</v>
      </c>
      <c r="B20" s="31">
        <f>IF('جدول اطلاعات حقوق فروردین پرسنل'!AO15&gt;'جدول مالیات حقوق'!$B$8,'جدول اطلاعات حقوق فروردین پرسنل'!AO15-'جدول مالیات حقوق'!$B$8,0)</f>
        <v>0</v>
      </c>
      <c r="C20" s="31">
        <f t="shared" si="2"/>
        <v>0</v>
      </c>
      <c r="D20" s="34">
        <f t="shared" si="3"/>
        <v>119400000</v>
      </c>
      <c r="E20" s="34">
        <f t="shared" si="4"/>
        <v>119400000</v>
      </c>
      <c r="F20" s="32">
        <v>0.3</v>
      </c>
    </row>
    <row r="21" spans="1:6" x14ac:dyDescent="0.3">
      <c r="A21" s="30" t="s">
        <v>14</v>
      </c>
      <c r="B21" s="31">
        <f>IF('جدول اطلاعات حقوق فروردین پرسنل'!AO16&gt;'جدول مالیات حقوق'!$B$8,'جدول اطلاعات حقوق فروردین پرسنل'!AO16-'جدول مالیات حقوق'!$B$8,0)</f>
        <v>0</v>
      </c>
      <c r="C21" s="31">
        <f t="shared" si="2"/>
        <v>0</v>
      </c>
      <c r="D21" s="34">
        <f t="shared" si="3"/>
        <v>119400000</v>
      </c>
      <c r="E21" s="34">
        <f t="shared" si="4"/>
        <v>119400000</v>
      </c>
      <c r="F21" s="32">
        <v>0.3</v>
      </c>
    </row>
    <row r="22" spans="1:6" x14ac:dyDescent="0.3">
      <c r="A22" s="30" t="s">
        <v>14</v>
      </c>
      <c r="B22" s="31">
        <f>IF('جدول اطلاعات حقوق فروردین پرسنل'!AO17&gt;'جدول مالیات حقوق'!$B$8,'جدول اطلاعات حقوق فروردین پرسنل'!AO17-'جدول مالیات حقوق'!$B$8,0)</f>
        <v>0</v>
      </c>
      <c r="C22" s="31">
        <f t="shared" si="2"/>
        <v>0</v>
      </c>
      <c r="D22" s="34">
        <f t="shared" si="3"/>
        <v>119400000</v>
      </c>
      <c r="E22" s="34">
        <f t="shared" si="4"/>
        <v>119400000</v>
      </c>
      <c r="F22" s="32">
        <v>0.3</v>
      </c>
    </row>
    <row r="23" spans="1:6" x14ac:dyDescent="0.3">
      <c r="A23" s="30" t="s">
        <v>14</v>
      </c>
      <c r="B23" s="31">
        <f>IF('جدول اطلاعات حقوق فروردین پرسنل'!AO18&gt;'جدول مالیات حقوق'!$B$8,'جدول اطلاعات حقوق فروردین پرسنل'!AO18-'جدول مالیات حقوق'!$B$8,0)</f>
        <v>0</v>
      </c>
      <c r="C23" s="31">
        <f t="shared" si="2"/>
        <v>0</v>
      </c>
      <c r="D23" s="34">
        <f t="shared" si="3"/>
        <v>119400000</v>
      </c>
      <c r="E23" s="34">
        <f t="shared" si="4"/>
        <v>119400000</v>
      </c>
      <c r="F23" s="32">
        <v>0.3</v>
      </c>
    </row>
    <row r="24" spans="1:6" x14ac:dyDescent="0.3">
      <c r="A24" s="30" t="s">
        <v>14</v>
      </c>
      <c r="B24" s="31">
        <f>IF('جدول اطلاعات حقوق فروردین پرسنل'!AO19&gt;'جدول مالیات حقوق'!$B$8,'جدول اطلاعات حقوق فروردین پرسنل'!AO19-'جدول مالیات حقوق'!$B$8,0)</f>
        <v>0</v>
      </c>
      <c r="C24" s="31">
        <f t="shared" si="2"/>
        <v>0</v>
      </c>
      <c r="D24" s="34">
        <f t="shared" si="3"/>
        <v>119400000</v>
      </c>
      <c r="E24" s="34">
        <f t="shared" si="4"/>
        <v>119400000</v>
      </c>
      <c r="F24" s="32">
        <v>0.3</v>
      </c>
    </row>
    <row r="25" spans="1:6" x14ac:dyDescent="0.3">
      <c r="A25" s="30" t="s">
        <v>14</v>
      </c>
      <c r="B25" s="31">
        <f>IF('جدول اطلاعات حقوق فروردین پرسنل'!AO20&gt;'جدول مالیات حقوق'!$B$8,'جدول اطلاعات حقوق فروردین پرسنل'!AO20-'جدول مالیات حقوق'!$B$8,0)</f>
        <v>0</v>
      </c>
      <c r="C25" s="31">
        <f t="shared" si="2"/>
        <v>0</v>
      </c>
      <c r="D25" s="34">
        <f t="shared" si="3"/>
        <v>119400000</v>
      </c>
      <c r="E25" s="34">
        <f t="shared" si="4"/>
        <v>119400000</v>
      </c>
      <c r="F25" s="32">
        <v>0.3</v>
      </c>
    </row>
    <row r="26" spans="1:6" x14ac:dyDescent="0.3">
      <c r="A26" s="30" t="s">
        <v>14</v>
      </c>
      <c r="B26" s="31">
        <f>IF('جدول اطلاعات حقوق فروردین پرسنل'!AO21&gt;'جدول مالیات حقوق'!$B$8,'جدول اطلاعات حقوق فروردین پرسنل'!AO21-'جدول مالیات حقوق'!$B$8,0)</f>
        <v>0</v>
      </c>
      <c r="C26" s="31">
        <f t="shared" si="2"/>
        <v>0</v>
      </c>
      <c r="D26" s="34">
        <f t="shared" si="3"/>
        <v>119400000</v>
      </c>
      <c r="E26" s="34">
        <f t="shared" si="4"/>
        <v>119400000</v>
      </c>
      <c r="F26" s="32">
        <v>0.3</v>
      </c>
    </row>
    <row r="27" spans="1:6" x14ac:dyDescent="0.3">
      <c r="A27" s="30" t="s">
        <v>14</v>
      </c>
      <c r="B27" s="31">
        <f>IF('جدول اطلاعات حقوق فروردین پرسنل'!AO22&gt;'جدول مالیات حقوق'!$B$8,'جدول اطلاعات حقوق فروردین پرسنل'!AO22-'جدول مالیات حقوق'!$B$8,0)</f>
        <v>0</v>
      </c>
      <c r="C27" s="31">
        <f t="shared" si="2"/>
        <v>0</v>
      </c>
      <c r="D27" s="34">
        <f t="shared" si="3"/>
        <v>119400000</v>
      </c>
      <c r="E27" s="34">
        <f t="shared" si="4"/>
        <v>119400000</v>
      </c>
      <c r="F27" s="32">
        <v>0.3</v>
      </c>
    </row>
    <row r="28" spans="1:6" x14ac:dyDescent="0.3">
      <c r="A28" s="30" t="s">
        <v>14</v>
      </c>
      <c r="B28" s="31">
        <f>IF('جدول اطلاعات حقوق فروردین پرسنل'!AO23&gt;'جدول مالیات حقوق'!$B$8,'جدول اطلاعات حقوق فروردین پرسنل'!AO23-'جدول مالیات حقوق'!$B$8,0)</f>
        <v>0</v>
      </c>
      <c r="C28" s="31">
        <f t="shared" si="2"/>
        <v>0</v>
      </c>
      <c r="D28" s="34">
        <f t="shared" si="3"/>
        <v>119400000</v>
      </c>
      <c r="E28" s="34">
        <f t="shared" si="4"/>
        <v>119400000</v>
      </c>
      <c r="F28" s="32">
        <v>0.3</v>
      </c>
    </row>
    <row r="29" spans="1:6" x14ac:dyDescent="0.3">
      <c r="A29" s="30" t="s">
        <v>14</v>
      </c>
      <c r="B29" s="31">
        <f>IF('جدول اطلاعات حقوق فروردین پرسنل'!AO24&gt;'جدول مالیات حقوق'!$B$8,'جدول اطلاعات حقوق فروردین پرسنل'!AO24-'جدول مالیات حقوق'!$B$8,0)</f>
        <v>0</v>
      </c>
      <c r="C29" s="31">
        <f t="shared" si="2"/>
        <v>0</v>
      </c>
      <c r="D29" s="34">
        <f t="shared" si="3"/>
        <v>119400000</v>
      </c>
      <c r="E29" s="34">
        <f t="shared" si="4"/>
        <v>119400000</v>
      </c>
      <c r="F29" s="32">
        <v>0.3</v>
      </c>
    </row>
    <row r="30" spans="1:6" x14ac:dyDescent="0.3">
      <c r="A30" s="30" t="s">
        <v>14</v>
      </c>
      <c r="B30" s="31">
        <f>IF('جدول اطلاعات حقوق فروردین پرسنل'!AO25&gt;'جدول مالیات حقوق'!$B$8,'جدول اطلاعات حقوق فروردین پرسنل'!AO25-'جدول مالیات حقوق'!$B$8,0)</f>
        <v>0</v>
      </c>
      <c r="C30" s="31">
        <f t="shared" si="2"/>
        <v>0</v>
      </c>
      <c r="D30" s="34">
        <f t="shared" si="3"/>
        <v>119400000</v>
      </c>
      <c r="E30" s="34">
        <f t="shared" si="4"/>
        <v>119400000</v>
      </c>
      <c r="F30" s="32">
        <v>0.3</v>
      </c>
    </row>
    <row r="31" spans="1:6" x14ac:dyDescent="0.3">
      <c r="A31" s="30" t="s">
        <v>14</v>
      </c>
      <c r="B31" s="31">
        <f>IF('جدول اطلاعات حقوق فروردین پرسنل'!AO26&gt;'جدول مالیات حقوق'!$B$8,'جدول اطلاعات حقوق فروردین پرسنل'!AO26-'جدول مالیات حقوق'!$B$8,0)</f>
        <v>0</v>
      </c>
      <c r="C31" s="31">
        <f t="shared" si="2"/>
        <v>0</v>
      </c>
      <c r="D31" s="34">
        <f t="shared" si="3"/>
        <v>119400000</v>
      </c>
      <c r="E31" s="34">
        <f t="shared" si="4"/>
        <v>119400000</v>
      </c>
      <c r="F31" s="32">
        <v>0.3</v>
      </c>
    </row>
    <row r="32" spans="1:6" x14ac:dyDescent="0.3">
      <c r="A32" s="30" t="s">
        <v>14</v>
      </c>
      <c r="B32" s="31">
        <f>IF('جدول اطلاعات حقوق فروردین پرسنل'!AO27&gt;'جدول مالیات حقوق'!$B$8,'جدول اطلاعات حقوق فروردین پرسنل'!AO27-'جدول مالیات حقوق'!$B$8,0)</f>
        <v>0</v>
      </c>
      <c r="C32" s="31">
        <f t="shared" si="2"/>
        <v>0</v>
      </c>
      <c r="D32" s="34">
        <f t="shared" si="3"/>
        <v>119400000</v>
      </c>
      <c r="E32" s="34">
        <f t="shared" si="4"/>
        <v>119400000</v>
      </c>
      <c r="F32" s="32">
        <v>0.3</v>
      </c>
    </row>
    <row r="33" spans="1:6" x14ac:dyDescent="0.3">
      <c r="A33" s="30" t="s">
        <v>14</v>
      </c>
      <c r="B33" s="31">
        <f>IF('جدول اطلاعات حقوق فروردین پرسنل'!AO28&gt;'جدول مالیات حقوق'!$B$8,'جدول اطلاعات حقوق فروردین پرسنل'!AO28-'جدول مالیات حقوق'!$B$8,0)</f>
        <v>0</v>
      </c>
      <c r="C33" s="31">
        <f t="shared" si="2"/>
        <v>0</v>
      </c>
      <c r="D33" s="34">
        <f t="shared" si="3"/>
        <v>119400000</v>
      </c>
      <c r="E33" s="34">
        <f t="shared" si="4"/>
        <v>119400000</v>
      </c>
      <c r="F33" s="32">
        <v>0.3</v>
      </c>
    </row>
    <row r="34" spans="1:6" x14ac:dyDescent="0.3">
      <c r="A34" s="30" t="s">
        <v>14</v>
      </c>
      <c r="B34" s="31">
        <f>IF('جدول اطلاعات حقوق فروردین پرسنل'!AO29&gt;'جدول مالیات حقوق'!$B$8,'جدول اطلاعات حقوق فروردین پرسنل'!AO29-'جدول مالیات حقوق'!$B$8,0)</f>
        <v>0</v>
      </c>
      <c r="C34" s="31">
        <f t="shared" si="2"/>
        <v>0</v>
      </c>
      <c r="D34" s="34">
        <f t="shared" si="3"/>
        <v>119400000</v>
      </c>
      <c r="E34" s="34">
        <f t="shared" si="4"/>
        <v>119400000</v>
      </c>
      <c r="F34" s="32">
        <v>0.3</v>
      </c>
    </row>
    <row r="35" spans="1:6" x14ac:dyDescent="0.3">
      <c r="A35" s="30" t="s">
        <v>14</v>
      </c>
      <c r="B35" s="31">
        <f>IF('جدول اطلاعات حقوق فروردین پرسنل'!AO30&gt;'جدول مالیات حقوق'!$B$8,'جدول اطلاعات حقوق فروردین پرسنل'!AO30-'جدول مالیات حقوق'!$B$8,0)</f>
        <v>0</v>
      </c>
      <c r="C35" s="31">
        <f t="shared" si="2"/>
        <v>0</v>
      </c>
      <c r="D35" s="34">
        <f t="shared" si="3"/>
        <v>119400000</v>
      </c>
      <c r="E35" s="34">
        <f t="shared" si="4"/>
        <v>119400000</v>
      </c>
      <c r="F35" s="32">
        <v>0.3</v>
      </c>
    </row>
    <row r="36" spans="1:6" x14ac:dyDescent="0.3">
      <c r="A36" s="30" t="s">
        <v>14</v>
      </c>
      <c r="B36" s="31">
        <f>IF('جدول اطلاعات حقوق فروردین پرسنل'!AO31&gt;'جدول مالیات حقوق'!$B$8,'جدول اطلاعات حقوق فروردین پرسنل'!AO31-'جدول مالیات حقوق'!$B$8,0)</f>
        <v>0</v>
      </c>
      <c r="C36" s="31">
        <f t="shared" si="2"/>
        <v>0</v>
      </c>
      <c r="D36" s="34">
        <f t="shared" si="3"/>
        <v>119400000</v>
      </c>
      <c r="E36" s="34">
        <f t="shared" si="4"/>
        <v>119400000</v>
      </c>
      <c r="F36" s="32">
        <v>0.3</v>
      </c>
    </row>
    <row r="37" spans="1:6" x14ac:dyDescent="0.3">
      <c r="A37" s="30" t="s">
        <v>14</v>
      </c>
      <c r="B37" s="31">
        <f>IF('جدول اطلاعات حقوق فروردین پرسنل'!AO32&gt;'جدول مالیات حقوق'!$B$8,'جدول اطلاعات حقوق فروردین پرسنل'!AO32-'جدول مالیات حقوق'!$B$8,0)</f>
        <v>0</v>
      </c>
      <c r="C37" s="31">
        <f t="shared" si="2"/>
        <v>0</v>
      </c>
      <c r="D37" s="34">
        <f t="shared" si="3"/>
        <v>119400000</v>
      </c>
      <c r="E37" s="34">
        <f t="shared" si="4"/>
        <v>119400000</v>
      </c>
      <c r="F37" s="32">
        <v>0.3</v>
      </c>
    </row>
    <row r="38" spans="1:6" x14ac:dyDescent="0.3">
      <c r="A38" s="30" t="s">
        <v>14</v>
      </c>
      <c r="B38" s="31">
        <f>IF('جدول اطلاعات حقوق فروردین پرسنل'!AO33&gt;'جدول مالیات حقوق'!$B$8,'جدول اطلاعات حقوق فروردین پرسنل'!AO33-'جدول مالیات حقوق'!$B$8,0)</f>
        <v>0</v>
      </c>
      <c r="C38" s="31">
        <f t="shared" si="2"/>
        <v>0</v>
      </c>
      <c r="D38" s="34">
        <f t="shared" si="3"/>
        <v>119400000</v>
      </c>
      <c r="E38" s="34">
        <f t="shared" si="4"/>
        <v>119400000</v>
      </c>
      <c r="F38" s="32">
        <v>0.3</v>
      </c>
    </row>
    <row r="39" spans="1:6" x14ac:dyDescent="0.3">
      <c r="A39" s="30" t="s">
        <v>14</v>
      </c>
      <c r="B39" s="31">
        <f>IF('جدول اطلاعات حقوق فروردین پرسنل'!AO34&gt;'جدول مالیات حقوق'!$B$8,'جدول اطلاعات حقوق فروردین پرسنل'!AO34-'جدول مالیات حقوق'!$B$8,0)</f>
        <v>0</v>
      </c>
      <c r="C39" s="31">
        <f t="shared" si="2"/>
        <v>0</v>
      </c>
      <c r="D39" s="34">
        <f t="shared" si="3"/>
        <v>119400000</v>
      </c>
      <c r="E39" s="34">
        <f t="shared" si="4"/>
        <v>119400000</v>
      </c>
      <c r="F39" s="32">
        <v>0.3</v>
      </c>
    </row>
    <row r="40" spans="1:6" x14ac:dyDescent="0.3">
      <c r="A40" s="30" t="s">
        <v>14</v>
      </c>
      <c r="B40" s="31">
        <f>IF('جدول اطلاعات حقوق فروردین پرسنل'!AO35&gt;'جدول مالیات حقوق'!$B$8,'جدول اطلاعات حقوق فروردین پرسنل'!AO35-'جدول مالیات حقوق'!$B$8,0)</f>
        <v>0</v>
      </c>
      <c r="C40" s="31">
        <f t="shared" si="2"/>
        <v>0</v>
      </c>
      <c r="D40" s="34">
        <f t="shared" si="3"/>
        <v>119400000</v>
      </c>
      <c r="E40" s="34">
        <f t="shared" si="4"/>
        <v>119400000</v>
      </c>
      <c r="F40" s="32">
        <v>0.3</v>
      </c>
    </row>
    <row r="41" spans="1:6" x14ac:dyDescent="0.3">
      <c r="A41" s="30" t="s">
        <v>14</v>
      </c>
      <c r="B41" s="31">
        <f>IF('جدول اطلاعات حقوق فروردین پرسنل'!AO36&gt;'جدول مالیات حقوق'!$B$8,'جدول اطلاعات حقوق فروردین پرسنل'!AO36-'جدول مالیات حقوق'!$B$8,0)</f>
        <v>0</v>
      </c>
      <c r="C41" s="31">
        <f t="shared" si="2"/>
        <v>0</v>
      </c>
      <c r="D41" s="34">
        <f t="shared" si="3"/>
        <v>119400000</v>
      </c>
      <c r="E41" s="34">
        <f t="shared" si="4"/>
        <v>119400000</v>
      </c>
      <c r="F41" s="32">
        <v>0.3</v>
      </c>
    </row>
    <row r="42" spans="1:6" x14ac:dyDescent="0.3">
      <c r="A42" s="30" t="s">
        <v>14</v>
      </c>
      <c r="B42" s="31">
        <f>IF('جدول اطلاعات حقوق فروردین پرسنل'!AO37&gt;'جدول مالیات حقوق'!$B$8,'جدول اطلاعات حقوق فروردین پرسنل'!AO37-'جدول مالیات حقوق'!$B$8,0)</f>
        <v>0</v>
      </c>
      <c r="C42" s="31">
        <f t="shared" si="2"/>
        <v>0</v>
      </c>
      <c r="D42" s="34">
        <f t="shared" si="3"/>
        <v>119400000</v>
      </c>
      <c r="E42" s="34">
        <f t="shared" si="4"/>
        <v>119400000</v>
      </c>
      <c r="F42" s="32">
        <v>0.3</v>
      </c>
    </row>
    <row r="43" spans="1:6" x14ac:dyDescent="0.3">
      <c r="A43" s="30" t="s">
        <v>14</v>
      </c>
      <c r="B43" s="31">
        <f>IF('جدول اطلاعات حقوق فروردین پرسنل'!AO38&gt;'جدول مالیات حقوق'!$B$8,'جدول اطلاعات حقوق فروردین پرسنل'!AO38-'جدول مالیات حقوق'!$B$8,0)</f>
        <v>0</v>
      </c>
      <c r="C43" s="31">
        <f t="shared" si="2"/>
        <v>0</v>
      </c>
      <c r="D43" s="34">
        <f t="shared" si="3"/>
        <v>119400000</v>
      </c>
      <c r="E43" s="34">
        <f t="shared" si="4"/>
        <v>119400000</v>
      </c>
      <c r="F43" s="32">
        <v>0.3</v>
      </c>
    </row>
    <row r="44" spans="1:6" x14ac:dyDescent="0.3">
      <c r="A44" s="30" t="s">
        <v>14</v>
      </c>
      <c r="B44" s="31">
        <f>IF('جدول اطلاعات حقوق فروردین پرسنل'!AO39&gt;'جدول مالیات حقوق'!$B$8,'جدول اطلاعات حقوق فروردین پرسنل'!AO39-'جدول مالیات حقوق'!$B$8,0)</f>
        <v>0</v>
      </c>
      <c r="C44" s="31">
        <f t="shared" si="2"/>
        <v>0</v>
      </c>
      <c r="D44" s="34">
        <f t="shared" si="3"/>
        <v>119400000</v>
      </c>
      <c r="E44" s="34">
        <f t="shared" si="4"/>
        <v>119400000</v>
      </c>
      <c r="F44" s="32">
        <v>0.3</v>
      </c>
    </row>
    <row r="45" spans="1:6" x14ac:dyDescent="0.3">
      <c r="A45" s="30" t="s">
        <v>14</v>
      </c>
      <c r="B45" s="31">
        <f>IF('جدول اطلاعات حقوق فروردین پرسنل'!AO40&gt;'جدول مالیات حقوق'!$B$8,'جدول اطلاعات حقوق فروردین پرسنل'!AO40-'جدول مالیات حقوق'!$B$8,0)</f>
        <v>0</v>
      </c>
      <c r="C45" s="31">
        <f t="shared" si="2"/>
        <v>0</v>
      </c>
      <c r="D45" s="34">
        <f t="shared" si="3"/>
        <v>119400000</v>
      </c>
      <c r="E45" s="34">
        <f t="shared" si="4"/>
        <v>119400000</v>
      </c>
      <c r="F45" s="32">
        <v>0.3</v>
      </c>
    </row>
    <row r="46" spans="1:6" x14ac:dyDescent="0.3">
      <c r="A46" s="30" t="s">
        <v>14</v>
      </c>
      <c r="B46" s="31">
        <f>IF('جدول اطلاعات حقوق فروردین پرسنل'!AO41&gt;'جدول مالیات حقوق'!$B$8,'جدول اطلاعات حقوق فروردین پرسنل'!AO41-'جدول مالیات حقوق'!$B$8,0)</f>
        <v>0</v>
      </c>
      <c r="C46" s="31">
        <f t="shared" si="2"/>
        <v>0</v>
      </c>
      <c r="D46" s="34">
        <f t="shared" si="3"/>
        <v>119400000</v>
      </c>
      <c r="E46" s="34">
        <f t="shared" si="4"/>
        <v>119400000</v>
      </c>
      <c r="F46" s="32">
        <v>0.3</v>
      </c>
    </row>
    <row r="47" spans="1:6" x14ac:dyDescent="0.3">
      <c r="A47" s="30" t="s">
        <v>14</v>
      </c>
      <c r="B47" s="31">
        <f>IF('جدول اطلاعات حقوق فروردین پرسنل'!AO42&gt;'جدول مالیات حقوق'!$B$8,'جدول اطلاعات حقوق فروردین پرسنل'!AO42-'جدول مالیات حقوق'!$B$8,0)</f>
        <v>0</v>
      </c>
      <c r="C47" s="31">
        <f t="shared" si="2"/>
        <v>0</v>
      </c>
      <c r="D47" s="34">
        <f t="shared" si="3"/>
        <v>119400000</v>
      </c>
      <c r="E47" s="34">
        <f t="shared" si="4"/>
        <v>119400000</v>
      </c>
      <c r="F47" s="32">
        <v>0.3</v>
      </c>
    </row>
    <row r="48" spans="1:6" x14ac:dyDescent="0.3">
      <c r="A48" s="30" t="s">
        <v>14</v>
      </c>
      <c r="B48" s="31">
        <f>IF('جدول اطلاعات حقوق فروردین پرسنل'!AO43&gt;'جدول مالیات حقوق'!$B$8,'جدول اطلاعات حقوق فروردین پرسنل'!AO43-'جدول مالیات حقوق'!$B$8,0)</f>
        <v>0</v>
      </c>
      <c r="C48" s="31">
        <f t="shared" si="2"/>
        <v>0</v>
      </c>
      <c r="D48" s="34">
        <f t="shared" si="3"/>
        <v>119400000</v>
      </c>
      <c r="E48" s="34">
        <f t="shared" si="4"/>
        <v>119400000</v>
      </c>
      <c r="F48" s="32">
        <v>0.3</v>
      </c>
    </row>
    <row r="49" spans="1:6" x14ac:dyDescent="0.3">
      <c r="A49" s="30" t="s">
        <v>14</v>
      </c>
      <c r="B49" s="31">
        <f>IF('جدول اطلاعات حقوق فروردین پرسنل'!AO44&gt;'جدول مالیات حقوق'!$B$8,'جدول اطلاعات حقوق فروردین پرسنل'!AO44-'جدول مالیات حقوق'!$B$8,0)</f>
        <v>0</v>
      </c>
      <c r="C49" s="31">
        <f t="shared" si="2"/>
        <v>0</v>
      </c>
      <c r="D49" s="34">
        <f t="shared" si="3"/>
        <v>119400000</v>
      </c>
      <c r="E49" s="34">
        <f t="shared" si="4"/>
        <v>119400000</v>
      </c>
      <c r="F49" s="32">
        <v>0.3</v>
      </c>
    </row>
    <row r="50" spans="1:6" x14ac:dyDescent="0.3">
      <c r="A50" s="30" t="s">
        <v>14</v>
      </c>
      <c r="B50" s="31">
        <f>IF('جدول اطلاعات حقوق فروردین پرسنل'!AO45&gt;'جدول مالیات حقوق'!$B$8,'جدول اطلاعات حقوق فروردین پرسنل'!AO45-'جدول مالیات حقوق'!$B$8,0)</f>
        <v>0</v>
      </c>
      <c r="C50" s="31">
        <f t="shared" si="2"/>
        <v>0</v>
      </c>
      <c r="D50" s="34">
        <f t="shared" si="3"/>
        <v>119400000</v>
      </c>
      <c r="E50" s="34">
        <f t="shared" si="4"/>
        <v>119400000</v>
      </c>
      <c r="F50" s="32">
        <v>0.3</v>
      </c>
    </row>
    <row r="51" spans="1:6" x14ac:dyDescent="0.3">
      <c r="A51" s="30" t="s">
        <v>14</v>
      </c>
      <c r="B51" s="31">
        <f>IF('جدول اطلاعات حقوق فروردین پرسنل'!AO46&gt;'جدول مالیات حقوق'!$B$8,'جدول اطلاعات حقوق فروردین پرسنل'!AO46-'جدول مالیات حقوق'!$B$8,0)</f>
        <v>0</v>
      </c>
      <c r="C51" s="31">
        <f t="shared" si="2"/>
        <v>0</v>
      </c>
      <c r="D51" s="34">
        <f t="shared" si="3"/>
        <v>119400000</v>
      </c>
      <c r="E51" s="34">
        <f t="shared" si="4"/>
        <v>119400000</v>
      </c>
      <c r="F51" s="32">
        <v>0.3</v>
      </c>
    </row>
    <row r="52" spans="1:6" x14ac:dyDescent="0.3">
      <c r="A52" s="30" t="s">
        <v>14</v>
      </c>
      <c r="B52" s="31">
        <f>IF('جدول اطلاعات حقوق فروردین پرسنل'!AO47&gt;'جدول مالیات حقوق'!$B$8,'جدول اطلاعات حقوق فروردین پرسنل'!AO47-'جدول مالیات حقوق'!$B$8,0)</f>
        <v>0</v>
      </c>
      <c r="C52" s="31">
        <f t="shared" si="2"/>
        <v>0</v>
      </c>
      <c r="D52" s="34">
        <f t="shared" si="3"/>
        <v>119400000</v>
      </c>
      <c r="E52" s="34">
        <f t="shared" si="4"/>
        <v>119400000</v>
      </c>
      <c r="F52" s="32">
        <v>0.3</v>
      </c>
    </row>
    <row r="53" spans="1:6" x14ac:dyDescent="0.3">
      <c r="A53" s="30" t="s">
        <v>14</v>
      </c>
      <c r="B53" s="31">
        <f>IF('جدول اطلاعات حقوق فروردین پرسنل'!AO48&gt;'جدول مالیات حقوق'!$B$8,'جدول اطلاعات حقوق فروردین پرسنل'!AO48-'جدول مالیات حقوق'!$B$8,0)</f>
        <v>0</v>
      </c>
      <c r="C53" s="31">
        <f t="shared" si="2"/>
        <v>0</v>
      </c>
      <c r="D53" s="34">
        <f t="shared" si="3"/>
        <v>119400000</v>
      </c>
      <c r="E53" s="34">
        <f t="shared" si="4"/>
        <v>119400000</v>
      </c>
      <c r="F53" s="32">
        <v>0.3</v>
      </c>
    </row>
    <row r="54" spans="1:6" x14ac:dyDescent="0.3">
      <c r="A54" s="30" t="s">
        <v>14</v>
      </c>
      <c r="B54" s="31">
        <f>IF('جدول اطلاعات حقوق فروردین پرسنل'!AO49&gt;'جدول مالیات حقوق'!$B$8,'جدول اطلاعات حقوق فروردین پرسنل'!AO49-'جدول مالیات حقوق'!$B$8,0)</f>
        <v>0</v>
      </c>
      <c r="C54" s="31">
        <f t="shared" si="2"/>
        <v>0</v>
      </c>
      <c r="D54" s="34">
        <f t="shared" si="3"/>
        <v>119400000</v>
      </c>
      <c r="E54" s="34">
        <f t="shared" si="4"/>
        <v>119400000</v>
      </c>
      <c r="F54" s="32">
        <v>0.3</v>
      </c>
    </row>
    <row r="55" spans="1:6" x14ac:dyDescent="0.3">
      <c r="A55" s="30" t="s">
        <v>14</v>
      </c>
      <c r="B55" s="31">
        <f>IF('جدول اطلاعات حقوق فروردین پرسنل'!AO50&gt;'جدول مالیات حقوق'!$B$8,'جدول اطلاعات حقوق فروردین پرسنل'!AO50-'جدول مالیات حقوق'!$B$8,0)</f>
        <v>0</v>
      </c>
      <c r="C55" s="31">
        <f t="shared" si="2"/>
        <v>0</v>
      </c>
      <c r="D55" s="34">
        <f t="shared" si="3"/>
        <v>119400000</v>
      </c>
      <c r="E55" s="34">
        <f t="shared" si="4"/>
        <v>119400000</v>
      </c>
      <c r="F55" s="32">
        <v>0.3</v>
      </c>
    </row>
    <row r="56" spans="1:6" x14ac:dyDescent="0.3">
      <c r="A56" s="30" t="s">
        <v>14</v>
      </c>
      <c r="B56" s="31">
        <f>IF('جدول اطلاعات حقوق فروردین پرسنل'!AO51&gt;'جدول مالیات حقوق'!$B$8,'جدول اطلاعات حقوق فروردین پرسنل'!AO51-'جدول مالیات حقوق'!$B$8,0)</f>
        <v>0</v>
      </c>
      <c r="C56" s="31">
        <f t="shared" si="2"/>
        <v>0</v>
      </c>
      <c r="D56" s="34">
        <f t="shared" si="3"/>
        <v>119400000</v>
      </c>
      <c r="E56" s="34">
        <f t="shared" si="4"/>
        <v>119400000</v>
      </c>
      <c r="F56" s="32">
        <v>0.3</v>
      </c>
    </row>
    <row r="57" spans="1:6" x14ac:dyDescent="0.3">
      <c r="A57" s="30" t="s">
        <v>14</v>
      </c>
      <c r="B57" s="31">
        <f>IF('جدول اطلاعات حقوق فروردین پرسنل'!AO52&gt;'جدول مالیات حقوق'!$B$8,'جدول اطلاعات حقوق فروردین پرسنل'!AO52-'جدول مالیات حقوق'!$B$8,0)</f>
        <v>0</v>
      </c>
      <c r="C57" s="31">
        <f t="shared" si="2"/>
        <v>0</v>
      </c>
      <c r="D57" s="34">
        <f t="shared" si="3"/>
        <v>119400000</v>
      </c>
      <c r="E57" s="34">
        <f t="shared" si="4"/>
        <v>119400000</v>
      </c>
      <c r="F57" s="32">
        <v>0.3</v>
      </c>
    </row>
    <row r="58" spans="1:6" x14ac:dyDescent="0.3">
      <c r="A58" s="30" t="s">
        <v>14</v>
      </c>
      <c r="B58" s="31">
        <f>IF('جدول اطلاعات حقوق فروردین پرسنل'!AO53&gt;'جدول مالیات حقوق'!$B$8,'جدول اطلاعات حقوق فروردین پرسنل'!AO53-'جدول مالیات حقوق'!$B$8,0)</f>
        <v>0</v>
      </c>
      <c r="C58" s="31">
        <f t="shared" si="2"/>
        <v>0</v>
      </c>
      <c r="D58" s="34">
        <f t="shared" si="3"/>
        <v>119400000</v>
      </c>
      <c r="E58" s="34">
        <f t="shared" si="4"/>
        <v>119400000</v>
      </c>
      <c r="F58" s="32">
        <v>0.3</v>
      </c>
    </row>
    <row r="59" spans="1:6" x14ac:dyDescent="0.3">
      <c r="A59" s="30" t="s">
        <v>14</v>
      </c>
      <c r="B59" s="31">
        <f>IF('جدول اطلاعات حقوق فروردین پرسنل'!AO54&gt;'جدول مالیات حقوق'!$B$8,'جدول اطلاعات حقوق فروردین پرسنل'!AO54-'جدول مالیات حقوق'!$B$8,0)</f>
        <v>0</v>
      </c>
      <c r="C59" s="31">
        <f t="shared" si="2"/>
        <v>0</v>
      </c>
      <c r="D59" s="34">
        <f t="shared" si="3"/>
        <v>119400000</v>
      </c>
      <c r="E59" s="34">
        <f t="shared" si="4"/>
        <v>119400000</v>
      </c>
      <c r="F59" s="32">
        <v>0.3</v>
      </c>
    </row>
    <row r="60" spans="1:6" x14ac:dyDescent="0.3">
      <c r="A60" s="30" t="s">
        <v>14</v>
      </c>
      <c r="B60" s="31">
        <f>IF('جدول اطلاعات حقوق فروردین پرسنل'!AO55&gt;'جدول مالیات حقوق'!$B$8,'جدول اطلاعات حقوق فروردین پرسنل'!AO55-'جدول مالیات حقوق'!$B$8,0)</f>
        <v>0</v>
      </c>
      <c r="C60" s="31">
        <f t="shared" si="2"/>
        <v>0</v>
      </c>
      <c r="D60" s="34">
        <f t="shared" si="3"/>
        <v>119400000</v>
      </c>
      <c r="E60" s="34">
        <f t="shared" si="4"/>
        <v>119400000</v>
      </c>
      <c r="F60" s="32">
        <v>0.3</v>
      </c>
    </row>
    <row r="61" spans="1:6" x14ac:dyDescent="0.3">
      <c r="A61" s="30" t="s">
        <v>14</v>
      </c>
      <c r="B61" s="31">
        <f>IF('جدول اطلاعات حقوق فروردین پرسنل'!AO56&gt;'جدول مالیات حقوق'!$B$8,'جدول اطلاعات حقوق فروردین پرسنل'!AO56-'جدول مالیات حقوق'!$B$8,0)</f>
        <v>0</v>
      </c>
      <c r="C61" s="31">
        <f t="shared" si="2"/>
        <v>0</v>
      </c>
      <c r="D61" s="34">
        <f t="shared" si="3"/>
        <v>119400000</v>
      </c>
      <c r="E61" s="34">
        <f t="shared" si="4"/>
        <v>119400000</v>
      </c>
      <c r="F61" s="32">
        <v>0.3</v>
      </c>
    </row>
    <row r="62" spans="1:6" x14ac:dyDescent="0.3">
      <c r="A62" s="30" t="s">
        <v>14</v>
      </c>
      <c r="B62" s="31">
        <f>IF('جدول اطلاعات حقوق فروردین پرسنل'!AO57&gt;'جدول مالیات حقوق'!$B$8,'جدول اطلاعات حقوق فروردین پرسنل'!AO57-'جدول مالیات حقوق'!$B$8,0)</f>
        <v>0</v>
      </c>
      <c r="C62" s="31">
        <f t="shared" si="2"/>
        <v>0</v>
      </c>
      <c r="D62" s="34">
        <f t="shared" si="3"/>
        <v>119400000</v>
      </c>
      <c r="E62" s="34">
        <f t="shared" si="4"/>
        <v>119400000</v>
      </c>
      <c r="F62" s="32">
        <v>0.3</v>
      </c>
    </row>
    <row r="63" spans="1:6" x14ac:dyDescent="0.3">
      <c r="A63" s="30" t="s">
        <v>14</v>
      </c>
      <c r="B63" s="31">
        <f>IF('جدول اطلاعات حقوق فروردین پرسنل'!AO58&gt;'جدول مالیات حقوق'!$B$8,'جدول اطلاعات حقوق فروردین پرسنل'!AO58-'جدول مالیات حقوق'!$B$8,0)</f>
        <v>0</v>
      </c>
      <c r="C63" s="31">
        <f t="shared" si="2"/>
        <v>0</v>
      </c>
      <c r="D63" s="34">
        <f t="shared" si="3"/>
        <v>119400000</v>
      </c>
      <c r="E63" s="34">
        <f t="shared" si="4"/>
        <v>119400000</v>
      </c>
      <c r="F63" s="32">
        <v>0.3</v>
      </c>
    </row>
    <row r="64" spans="1:6" x14ac:dyDescent="0.3">
      <c r="A64" s="30" t="s">
        <v>14</v>
      </c>
      <c r="B64" s="31">
        <f>IF('جدول اطلاعات حقوق فروردین پرسنل'!AO59&gt;'جدول مالیات حقوق'!$B$8,'جدول اطلاعات حقوق فروردین پرسنل'!AO59-'جدول مالیات حقوق'!$B$8,0)</f>
        <v>0</v>
      </c>
      <c r="C64" s="31">
        <f t="shared" si="2"/>
        <v>0</v>
      </c>
      <c r="D64" s="34">
        <f t="shared" si="3"/>
        <v>119400000</v>
      </c>
      <c r="E64" s="34">
        <f t="shared" si="4"/>
        <v>119400000</v>
      </c>
      <c r="F64" s="32">
        <v>0.3</v>
      </c>
    </row>
    <row r="65" spans="1:6" x14ac:dyDescent="0.3">
      <c r="A65" s="30" t="s">
        <v>14</v>
      </c>
      <c r="B65" s="31">
        <f>IF('جدول اطلاعات حقوق فروردین پرسنل'!AO60&gt;'جدول مالیات حقوق'!$B$8,'جدول اطلاعات حقوق فروردین پرسنل'!AO60-'جدول مالیات حقوق'!$B$8,0)</f>
        <v>0</v>
      </c>
      <c r="C65" s="31">
        <f t="shared" si="2"/>
        <v>0</v>
      </c>
      <c r="D65" s="34">
        <f t="shared" si="3"/>
        <v>119400000</v>
      </c>
      <c r="E65" s="34">
        <f t="shared" si="4"/>
        <v>119400000</v>
      </c>
      <c r="F65" s="32">
        <v>0.3</v>
      </c>
    </row>
    <row r="66" spans="1:6" x14ac:dyDescent="0.3">
      <c r="A66" s="30" t="s">
        <v>14</v>
      </c>
      <c r="B66" s="31">
        <f>IF('جدول اطلاعات حقوق فروردین پرسنل'!AO61&gt;'جدول مالیات حقوق'!$B$8,'جدول اطلاعات حقوق فروردین پرسنل'!AO61-'جدول مالیات حقوق'!$B$8,0)</f>
        <v>0</v>
      </c>
      <c r="C66" s="31">
        <f t="shared" si="2"/>
        <v>0</v>
      </c>
      <c r="D66" s="34">
        <f t="shared" si="3"/>
        <v>119400000</v>
      </c>
      <c r="E66" s="34">
        <f t="shared" si="4"/>
        <v>119400000</v>
      </c>
      <c r="F66" s="32">
        <v>0.3</v>
      </c>
    </row>
    <row r="67" spans="1:6" x14ac:dyDescent="0.3">
      <c r="A67" s="30" t="s">
        <v>14</v>
      </c>
      <c r="B67" s="31">
        <f>IF('جدول اطلاعات حقوق فروردین پرسنل'!AO62&gt;'جدول مالیات حقوق'!$B$8,'جدول اطلاعات حقوق فروردین پرسنل'!AO62-'جدول مالیات حقوق'!$B$8,0)</f>
        <v>0</v>
      </c>
      <c r="C67" s="31">
        <f t="shared" si="2"/>
        <v>0</v>
      </c>
      <c r="D67" s="34">
        <f t="shared" si="3"/>
        <v>119400000</v>
      </c>
      <c r="E67" s="34">
        <f t="shared" si="4"/>
        <v>119400000</v>
      </c>
      <c r="F67" s="32">
        <v>0.3</v>
      </c>
    </row>
    <row r="68" spans="1:6" x14ac:dyDescent="0.3">
      <c r="A68" s="30" t="s">
        <v>14</v>
      </c>
      <c r="B68" s="31">
        <f>IF('جدول اطلاعات حقوق فروردین پرسنل'!AO63&gt;'جدول مالیات حقوق'!$B$8,'جدول اطلاعات حقوق فروردین پرسنل'!AO63-'جدول مالیات حقوق'!$B$8,0)</f>
        <v>0</v>
      </c>
      <c r="C68" s="31">
        <f t="shared" si="2"/>
        <v>0</v>
      </c>
      <c r="D68" s="34">
        <f t="shared" si="3"/>
        <v>119400000</v>
      </c>
      <c r="E68" s="34">
        <f t="shared" si="4"/>
        <v>119400000</v>
      </c>
      <c r="F68" s="32">
        <v>0.3</v>
      </c>
    </row>
    <row r="69" spans="1:6" x14ac:dyDescent="0.3">
      <c r="A69" s="30" t="s">
        <v>14</v>
      </c>
      <c r="B69" s="31">
        <f>IF('جدول اطلاعات حقوق فروردین پرسنل'!AO64&gt;'جدول مالیات حقوق'!$B$8,'جدول اطلاعات حقوق فروردین پرسنل'!AO64-'جدول مالیات حقوق'!$B$8,0)</f>
        <v>0</v>
      </c>
      <c r="C69" s="31">
        <f t="shared" si="2"/>
        <v>0</v>
      </c>
      <c r="D69" s="34">
        <f t="shared" si="3"/>
        <v>119400000</v>
      </c>
      <c r="E69" s="34">
        <f t="shared" si="4"/>
        <v>119400000</v>
      </c>
      <c r="F69" s="32">
        <v>0.3</v>
      </c>
    </row>
    <row r="70" spans="1:6" x14ac:dyDescent="0.3">
      <c r="A70" s="30" t="s">
        <v>14</v>
      </c>
      <c r="B70" s="31">
        <f>IF('جدول اطلاعات حقوق فروردین پرسنل'!AO65&gt;'جدول مالیات حقوق'!$B$8,'جدول اطلاعات حقوق فروردین پرسنل'!AO65-'جدول مالیات حقوق'!$B$8,0)</f>
        <v>0</v>
      </c>
      <c r="C70" s="31">
        <f t="shared" si="2"/>
        <v>0</v>
      </c>
      <c r="D70" s="34">
        <f t="shared" si="3"/>
        <v>119400000</v>
      </c>
      <c r="E70" s="34">
        <f t="shared" si="4"/>
        <v>119400000</v>
      </c>
      <c r="F70" s="32">
        <v>0.3</v>
      </c>
    </row>
    <row r="71" spans="1:6" x14ac:dyDescent="0.3">
      <c r="A71" s="30" t="s">
        <v>14</v>
      </c>
      <c r="B71" s="31">
        <f>IF('جدول اطلاعات حقوق فروردین پرسنل'!AO66&gt;'جدول مالیات حقوق'!$B$8,'جدول اطلاعات حقوق فروردین پرسنل'!AO66-'جدول مالیات حقوق'!$B$8,0)</f>
        <v>0</v>
      </c>
      <c r="C71" s="31">
        <f t="shared" si="2"/>
        <v>0</v>
      </c>
      <c r="D71" s="34">
        <f t="shared" si="3"/>
        <v>119400000</v>
      </c>
      <c r="E71" s="34">
        <f t="shared" si="4"/>
        <v>119400000</v>
      </c>
      <c r="F71" s="32">
        <v>0.3</v>
      </c>
    </row>
    <row r="72" spans="1:6" x14ac:dyDescent="0.3">
      <c r="A72" s="30" t="s">
        <v>14</v>
      </c>
      <c r="B72" s="31">
        <f>IF('جدول اطلاعات حقوق فروردین پرسنل'!AO67&gt;'جدول مالیات حقوق'!$B$8,'جدول اطلاعات حقوق فروردین پرسنل'!AO67-'جدول مالیات حقوق'!$B$8,0)</f>
        <v>0</v>
      </c>
      <c r="C72" s="31">
        <f t="shared" si="2"/>
        <v>0</v>
      </c>
      <c r="D72" s="34">
        <f t="shared" si="3"/>
        <v>119400000</v>
      </c>
      <c r="E72" s="34">
        <f t="shared" si="4"/>
        <v>119400000</v>
      </c>
      <c r="F72" s="32">
        <v>0.3</v>
      </c>
    </row>
    <row r="73" spans="1:6" x14ac:dyDescent="0.3">
      <c r="A73" s="30" t="s">
        <v>14</v>
      </c>
      <c r="B73" s="31">
        <f>IF('جدول اطلاعات حقوق فروردین پرسنل'!AO68&gt;'جدول مالیات حقوق'!$B$8,'جدول اطلاعات حقوق فروردین پرسنل'!AO68-'جدول مالیات حقوق'!$B$8,0)</f>
        <v>0</v>
      </c>
      <c r="C73" s="31">
        <f t="shared" si="2"/>
        <v>0</v>
      </c>
      <c r="D73" s="34">
        <f t="shared" si="3"/>
        <v>119400000</v>
      </c>
      <c r="E73" s="34">
        <f t="shared" si="4"/>
        <v>119400000</v>
      </c>
      <c r="F73" s="32">
        <v>0.3</v>
      </c>
    </row>
    <row r="74" spans="1:6" x14ac:dyDescent="0.3">
      <c r="A74" s="30" t="s">
        <v>14</v>
      </c>
      <c r="B74" s="31">
        <f>IF('جدول اطلاعات حقوق فروردین پرسنل'!AO69&gt;'جدول مالیات حقوق'!$B$8,'جدول اطلاعات حقوق فروردین پرسنل'!AO69-'جدول مالیات حقوق'!$B$8,0)</f>
        <v>0</v>
      </c>
      <c r="C74" s="31">
        <f t="shared" ref="C74:C137" si="5">ROUND((B74*F74),0)</f>
        <v>0</v>
      </c>
      <c r="D74" s="34">
        <f t="shared" ref="D74:D137" si="6">C74+$D$8</f>
        <v>119400000</v>
      </c>
      <c r="E74" s="34">
        <f t="shared" si="4"/>
        <v>119400000</v>
      </c>
      <c r="F74" s="32">
        <v>0.3</v>
      </c>
    </row>
    <row r="75" spans="1:6" x14ac:dyDescent="0.3">
      <c r="A75" s="30" t="s">
        <v>14</v>
      </c>
      <c r="B75" s="31">
        <f>IF('جدول اطلاعات حقوق فروردین پرسنل'!AO70&gt;'جدول مالیات حقوق'!$B$8,'جدول اطلاعات حقوق فروردین پرسنل'!AO70-'جدول مالیات حقوق'!$B$8,0)</f>
        <v>0</v>
      </c>
      <c r="C75" s="31">
        <f t="shared" si="5"/>
        <v>0</v>
      </c>
      <c r="D75" s="34">
        <f t="shared" si="6"/>
        <v>119400000</v>
      </c>
      <c r="E75" s="34">
        <f t="shared" ref="E75:E138" si="7">D74</f>
        <v>119400000</v>
      </c>
      <c r="F75" s="32">
        <v>0.3</v>
      </c>
    </row>
    <row r="76" spans="1:6" x14ac:dyDescent="0.3">
      <c r="A76" s="30" t="s">
        <v>14</v>
      </c>
      <c r="B76" s="31">
        <f>IF('جدول اطلاعات حقوق فروردین پرسنل'!AO71&gt;'جدول مالیات حقوق'!$B$8,'جدول اطلاعات حقوق فروردین پرسنل'!AO71-'جدول مالیات حقوق'!$B$8,0)</f>
        <v>0</v>
      </c>
      <c r="C76" s="31">
        <f t="shared" si="5"/>
        <v>0</v>
      </c>
      <c r="D76" s="34">
        <f t="shared" si="6"/>
        <v>119400000</v>
      </c>
      <c r="E76" s="34">
        <f t="shared" si="7"/>
        <v>119400000</v>
      </c>
      <c r="F76" s="32">
        <v>0.3</v>
      </c>
    </row>
    <row r="77" spans="1:6" x14ac:dyDescent="0.3">
      <c r="A77" s="30" t="s">
        <v>14</v>
      </c>
      <c r="B77" s="31">
        <f>IF('جدول اطلاعات حقوق فروردین پرسنل'!AO72&gt;'جدول مالیات حقوق'!$B$8,'جدول اطلاعات حقوق فروردین پرسنل'!AO72-'جدول مالیات حقوق'!$B$8,0)</f>
        <v>0</v>
      </c>
      <c r="C77" s="31">
        <f t="shared" si="5"/>
        <v>0</v>
      </c>
      <c r="D77" s="34">
        <f t="shared" si="6"/>
        <v>119400000</v>
      </c>
      <c r="E77" s="34">
        <f t="shared" si="7"/>
        <v>119400000</v>
      </c>
      <c r="F77" s="32">
        <v>0.3</v>
      </c>
    </row>
    <row r="78" spans="1:6" x14ac:dyDescent="0.3">
      <c r="A78" s="30" t="s">
        <v>14</v>
      </c>
      <c r="B78" s="31">
        <f>IF('جدول اطلاعات حقوق فروردین پرسنل'!AO73&gt;'جدول مالیات حقوق'!$B$8,'جدول اطلاعات حقوق فروردین پرسنل'!AO73-'جدول مالیات حقوق'!$B$8,0)</f>
        <v>0</v>
      </c>
      <c r="C78" s="31">
        <f t="shared" si="5"/>
        <v>0</v>
      </c>
      <c r="D78" s="34">
        <f t="shared" si="6"/>
        <v>119400000</v>
      </c>
      <c r="E78" s="34">
        <f t="shared" si="7"/>
        <v>119400000</v>
      </c>
      <c r="F78" s="32">
        <v>0.3</v>
      </c>
    </row>
    <row r="79" spans="1:6" x14ac:dyDescent="0.3">
      <c r="A79" s="30" t="s">
        <v>14</v>
      </c>
      <c r="B79" s="31">
        <f>IF('جدول اطلاعات حقوق فروردین پرسنل'!AO74&gt;'جدول مالیات حقوق'!$B$8,'جدول اطلاعات حقوق فروردین پرسنل'!AO74-'جدول مالیات حقوق'!$B$8,0)</f>
        <v>0</v>
      </c>
      <c r="C79" s="31">
        <f t="shared" si="5"/>
        <v>0</v>
      </c>
      <c r="D79" s="34">
        <f t="shared" si="6"/>
        <v>119400000</v>
      </c>
      <c r="E79" s="34">
        <f t="shared" si="7"/>
        <v>119400000</v>
      </c>
      <c r="F79" s="32">
        <v>0.3</v>
      </c>
    </row>
    <row r="80" spans="1:6" x14ac:dyDescent="0.3">
      <c r="A80" s="30" t="s">
        <v>14</v>
      </c>
      <c r="B80" s="31">
        <f>IF('جدول اطلاعات حقوق فروردین پرسنل'!AO75&gt;'جدول مالیات حقوق'!$B$8,'جدول اطلاعات حقوق فروردین پرسنل'!AO75-'جدول مالیات حقوق'!$B$8,0)</f>
        <v>0</v>
      </c>
      <c r="C80" s="31">
        <f t="shared" si="5"/>
        <v>0</v>
      </c>
      <c r="D80" s="34">
        <f t="shared" si="6"/>
        <v>119400000</v>
      </c>
      <c r="E80" s="34">
        <f t="shared" si="7"/>
        <v>119400000</v>
      </c>
      <c r="F80" s="32">
        <v>0.3</v>
      </c>
    </row>
    <row r="81" spans="1:6" x14ac:dyDescent="0.3">
      <c r="A81" s="30" t="s">
        <v>14</v>
      </c>
      <c r="B81" s="31">
        <f>IF('جدول اطلاعات حقوق فروردین پرسنل'!AO76&gt;'جدول مالیات حقوق'!$B$8,'جدول اطلاعات حقوق فروردین پرسنل'!AO76-'جدول مالیات حقوق'!$B$8,0)</f>
        <v>0</v>
      </c>
      <c r="C81" s="31">
        <f t="shared" si="5"/>
        <v>0</v>
      </c>
      <c r="D81" s="34">
        <f t="shared" si="6"/>
        <v>119400000</v>
      </c>
      <c r="E81" s="34">
        <f t="shared" si="7"/>
        <v>119400000</v>
      </c>
      <c r="F81" s="32">
        <v>0.3</v>
      </c>
    </row>
    <row r="82" spans="1:6" x14ac:dyDescent="0.3">
      <c r="A82" s="30" t="s">
        <v>14</v>
      </c>
      <c r="B82" s="31">
        <f>IF('جدول اطلاعات حقوق فروردین پرسنل'!AO77&gt;'جدول مالیات حقوق'!$B$8,'جدول اطلاعات حقوق فروردین پرسنل'!AO77-'جدول مالیات حقوق'!$B$8,0)</f>
        <v>0</v>
      </c>
      <c r="C82" s="31">
        <f t="shared" si="5"/>
        <v>0</v>
      </c>
      <c r="D82" s="34">
        <f t="shared" si="6"/>
        <v>119400000</v>
      </c>
      <c r="E82" s="34">
        <f t="shared" si="7"/>
        <v>119400000</v>
      </c>
      <c r="F82" s="32">
        <v>0.3</v>
      </c>
    </row>
    <row r="83" spans="1:6" x14ac:dyDescent="0.3">
      <c r="A83" s="30" t="s">
        <v>14</v>
      </c>
      <c r="B83" s="31">
        <f>IF('جدول اطلاعات حقوق فروردین پرسنل'!AO78&gt;'جدول مالیات حقوق'!$B$8,'جدول اطلاعات حقوق فروردین پرسنل'!AO78-'جدول مالیات حقوق'!$B$8,0)</f>
        <v>0</v>
      </c>
      <c r="C83" s="31">
        <f t="shared" si="5"/>
        <v>0</v>
      </c>
      <c r="D83" s="34">
        <f t="shared" si="6"/>
        <v>119400000</v>
      </c>
      <c r="E83" s="34">
        <f t="shared" si="7"/>
        <v>119400000</v>
      </c>
      <c r="F83" s="32">
        <v>0.3</v>
      </c>
    </row>
    <row r="84" spans="1:6" x14ac:dyDescent="0.3">
      <c r="A84" s="30" t="s">
        <v>14</v>
      </c>
      <c r="B84" s="31">
        <f>IF('جدول اطلاعات حقوق فروردین پرسنل'!AO79&gt;'جدول مالیات حقوق'!$B$8,'جدول اطلاعات حقوق فروردین پرسنل'!AO79-'جدول مالیات حقوق'!$B$8,0)</f>
        <v>0</v>
      </c>
      <c r="C84" s="31">
        <f t="shared" si="5"/>
        <v>0</v>
      </c>
      <c r="D84" s="34">
        <f t="shared" si="6"/>
        <v>119400000</v>
      </c>
      <c r="E84" s="34">
        <f t="shared" si="7"/>
        <v>119400000</v>
      </c>
      <c r="F84" s="32">
        <v>0.3</v>
      </c>
    </row>
    <row r="85" spans="1:6" x14ac:dyDescent="0.3">
      <c r="A85" s="30" t="s">
        <v>14</v>
      </c>
      <c r="B85" s="31">
        <f>IF('جدول اطلاعات حقوق فروردین پرسنل'!AO80&gt;'جدول مالیات حقوق'!$B$8,'جدول اطلاعات حقوق فروردین پرسنل'!AO80-'جدول مالیات حقوق'!$B$8,0)</f>
        <v>0</v>
      </c>
      <c r="C85" s="31">
        <f t="shared" si="5"/>
        <v>0</v>
      </c>
      <c r="D85" s="34">
        <f t="shared" si="6"/>
        <v>119400000</v>
      </c>
      <c r="E85" s="34">
        <f t="shared" si="7"/>
        <v>119400000</v>
      </c>
      <c r="F85" s="32">
        <v>0.3</v>
      </c>
    </row>
    <row r="86" spans="1:6" x14ac:dyDescent="0.3">
      <c r="A86" s="30" t="s">
        <v>14</v>
      </c>
      <c r="B86" s="31">
        <f>IF('جدول اطلاعات حقوق فروردین پرسنل'!AO81&gt;'جدول مالیات حقوق'!$B$8,'جدول اطلاعات حقوق فروردین پرسنل'!AO81-'جدول مالیات حقوق'!$B$8,0)</f>
        <v>0</v>
      </c>
      <c r="C86" s="31">
        <f t="shared" si="5"/>
        <v>0</v>
      </c>
      <c r="D86" s="34">
        <f t="shared" si="6"/>
        <v>119400000</v>
      </c>
      <c r="E86" s="34">
        <f t="shared" si="7"/>
        <v>119400000</v>
      </c>
      <c r="F86" s="32">
        <v>0.3</v>
      </c>
    </row>
    <row r="87" spans="1:6" x14ac:dyDescent="0.3">
      <c r="A87" s="30" t="s">
        <v>14</v>
      </c>
      <c r="B87" s="31">
        <f>IF('جدول اطلاعات حقوق فروردین پرسنل'!AO82&gt;'جدول مالیات حقوق'!$B$8,'جدول اطلاعات حقوق فروردین پرسنل'!AO82-'جدول مالیات حقوق'!$B$8,0)</f>
        <v>0</v>
      </c>
      <c r="C87" s="31">
        <f t="shared" si="5"/>
        <v>0</v>
      </c>
      <c r="D87" s="34">
        <f t="shared" si="6"/>
        <v>119400000</v>
      </c>
      <c r="E87" s="34">
        <f t="shared" si="7"/>
        <v>119400000</v>
      </c>
      <c r="F87" s="32">
        <v>0.3</v>
      </c>
    </row>
    <row r="88" spans="1:6" x14ac:dyDescent="0.3">
      <c r="A88" s="30" t="s">
        <v>14</v>
      </c>
      <c r="B88" s="31">
        <f>IF('جدول اطلاعات حقوق فروردین پرسنل'!AO83&gt;'جدول مالیات حقوق'!$B$8,'جدول اطلاعات حقوق فروردین پرسنل'!AO83-'جدول مالیات حقوق'!$B$8,0)</f>
        <v>0</v>
      </c>
      <c r="C88" s="31">
        <f t="shared" si="5"/>
        <v>0</v>
      </c>
      <c r="D88" s="34">
        <f t="shared" si="6"/>
        <v>119400000</v>
      </c>
      <c r="E88" s="34">
        <f t="shared" si="7"/>
        <v>119400000</v>
      </c>
      <c r="F88" s="32">
        <v>0.3</v>
      </c>
    </row>
    <row r="89" spans="1:6" x14ac:dyDescent="0.3">
      <c r="A89" s="30" t="s">
        <v>14</v>
      </c>
      <c r="B89" s="31">
        <f>IF('جدول اطلاعات حقوق فروردین پرسنل'!AO84&gt;'جدول مالیات حقوق'!$B$8,'جدول اطلاعات حقوق فروردین پرسنل'!AO84-'جدول مالیات حقوق'!$B$8,0)</f>
        <v>0</v>
      </c>
      <c r="C89" s="31">
        <f t="shared" si="5"/>
        <v>0</v>
      </c>
      <c r="D89" s="34">
        <f t="shared" si="6"/>
        <v>119400000</v>
      </c>
      <c r="E89" s="34">
        <f t="shared" si="7"/>
        <v>119400000</v>
      </c>
      <c r="F89" s="32">
        <v>0.3</v>
      </c>
    </row>
    <row r="90" spans="1:6" x14ac:dyDescent="0.3">
      <c r="A90" s="30" t="s">
        <v>14</v>
      </c>
      <c r="B90" s="31">
        <f>IF('جدول اطلاعات حقوق فروردین پرسنل'!AO85&gt;'جدول مالیات حقوق'!$B$8,'جدول اطلاعات حقوق فروردین پرسنل'!AO85-'جدول مالیات حقوق'!$B$8,0)</f>
        <v>0</v>
      </c>
      <c r="C90" s="31">
        <f t="shared" si="5"/>
        <v>0</v>
      </c>
      <c r="D90" s="34">
        <f t="shared" si="6"/>
        <v>119400000</v>
      </c>
      <c r="E90" s="34">
        <f t="shared" si="7"/>
        <v>119400000</v>
      </c>
      <c r="F90" s="32">
        <v>0.3</v>
      </c>
    </row>
    <row r="91" spans="1:6" x14ac:dyDescent="0.3">
      <c r="A91" s="30" t="s">
        <v>14</v>
      </c>
      <c r="B91" s="31">
        <f>IF('جدول اطلاعات حقوق فروردین پرسنل'!AO86&gt;'جدول مالیات حقوق'!$B$8,'جدول اطلاعات حقوق فروردین پرسنل'!AO86-'جدول مالیات حقوق'!$B$8,0)</f>
        <v>0</v>
      </c>
      <c r="C91" s="31">
        <f t="shared" si="5"/>
        <v>0</v>
      </c>
      <c r="D91" s="34">
        <f t="shared" si="6"/>
        <v>119400000</v>
      </c>
      <c r="E91" s="34">
        <f t="shared" si="7"/>
        <v>119400000</v>
      </c>
      <c r="F91" s="32">
        <v>0.3</v>
      </c>
    </row>
    <row r="92" spans="1:6" x14ac:dyDescent="0.3">
      <c r="A92" s="30" t="s">
        <v>14</v>
      </c>
      <c r="B92" s="31">
        <f>IF('جدول اطلاعات حقوق فروردین پرسنل'!AO87&gt;'جدول مالیات حقوق'!$B$8,'جدول اطلاعات حقوق فروردین پرسنل'!AO87-'جدول مالیات حقوق'!$B$8,0)</f>
        <v>0</v>
      </c>
      <c r="C92" s="31">
        <f t="shared" si="5"/>
        <v>0</v>
      </c>
      <c r="D92" s="34">
        <f t="shared" si="6"/>
        <v>119400000</v>
      </c>
      <c r="E92" s="34">
        <f t="shared" si="7"/>
        <v>119400000</v>
      </c>
      <c r="F92" s="32">
        <v>0.3</v>
      </c>
    </row>
    <row r="93" spans="1:6" x14ac:dyDescent="0.3">
      <c r="A93" s="30" t="s">
        <v>14</v>
      </c>
      <c r="B93" s="31">
        <f>IF('جدول اطلاعات حقوق فروردین پرسنل'!AO88&gt;'جدول مالیات حقوق'!$B$8,'جدول اطلاعات حقوق فروردین پرسنل'!AO88-'جدول مالیات حقوق'!$B$8,0)</f>
        <v>0</v>
      </c>
      <c r="C93" s="31">
        <f t="shared" si="5"/>
        <v>0</v>
      </c>
      <c r="D93" s="34">
        <f t="shared" si="6"/>
        <v>119400000</v>
      </c>
      <c r="E93" s="34">
        <f t="shared" si="7"/>
        <v>119400000</v>
      </c>
      <c r="F93" s="32">
        <v>0.3</v>
      </c>
    </row>
    <row r="94" spans="1:6" x14ac:dyDescent="0.3">
      <c r="A94" s="30" t="s">
        <v>14</v>
      </c>
      <c r="B94" s="31">
        <f>IF('جدول اطلاعات حقوق فروردین پرسنل'!AO89&gt;'جدول مالیات حقوق'!$B$8,'جدول اطلاعات حقوق فروردین پرسنل'!AO89-'جدول مالیات حقوق'!$B$8,0)</f>
        <v>0</v>
      </c>
      <c r="C94" s="31">
        <f t="shared" si="5"/>
        <v>0</v>
      </c>
      <c r="D94" s="34">
        <f t="shared" si="6"/>
        <v>119400000</v>
      </c>
      <c r="E94" s="34">
        <f t="shared" si="7"/>
        <v>119400000</v>
      </c>
      <c r="F94" s="32">
        <v>0.3</v>
      </c>
    </row>
    <row r="95" spans="1:6" x14ac:dyDescent="0.3">
      <c r="A95" s="30" t="s">
        <v>14</v>
      </c>
      <c r="B95" s="31">
        <f>IF('جدول اطلاعات حقوق فروردین پرسنل'!AO90&gt;'جدول مالیات حقوق'!$B$8,'جدول اطلاعات حقوق فروردین پرسنل'!AO90-'جدول مالیات حقوق'!$B$8,0)</f>
        <v>0</v>
      </c>
      <c r="C95" s="31">
        <f t="shared" si="5"/>
        <v>0</v>
      </c>
      <c r="D95" s="34">
        <f t="shared" si="6"/>
        <v>119400000</v>
      </c>
      <c r="E95" s="34">
        <f t="shared" si="7"/>
        <v>119400000</v>
      </c>
      <c r="F95" s="32">
        <v>0.3</v>
      </c>
    </row>
    <row r="96" spans="1:6" x14ac:dyDescent="0.3">
      <c r="A96" s="30" t="s">
        <v>14</v>
      </c>
      <c r="B96" s="31">
        <f>IF('جدول اطلاعات حقوق فروردین پرسنل'!AO91&gt;'جدول مالیات حقوق'!$B$8,'جدول اطلاعات حقوق فروردین پرسنل'!AO91-'جدول مالیات حقوق'!$B$8,0)</f>
        <v>0</v>
      </c>
      <c r="C96" s="31">
        <f t="shared" si="5"/>
        <v>0</v>
      </c>
      <c r="D96" s="34">
        <f t="shared" si="6"/>
        <v>119400000</v>
      </c>
      <c r="E96" s="34">
        <f t="shared" si="7"/>
        <v>119400000</v>
      </c>
      <c r="F96" s="32">
        <v>0.3</v>
      </c>
    </row>
    <row r="97" spans="1:6" x14ac:dyDescent="0.3">
      <c r="A97" s="30" t="s">
        <v>14</v>
      </c>
      <c r="B97" s="31">
        <f>IF('جدول اطلاعات حقوق فروردین پرسنل'!AO92&gt;'جدول مالیات حقوق'!$B$8,'جدول اطلاعات حقوق فروردین پرسنل'!AO92-'جدول مالیات حقوق'!$B$8,0)</f>
        <v>0</v>
      </c>
      <c r="C97" s="31">
        <f t="shared" si="5"/>
        <v>0</v>
      </c>
      <c r="D97" s="34">
        <f t="shared" si="6"/>
        <v>119400000</v>
      </c>
      <c r="E97" s="34">
        <f t="shared" si="7"/>
        <v>119400000</v>
      </c>
      <c r="F97" s="32">
        <v>0.3</v>
      </c>
    </row>
    <row r="98" spans="1:6" x14ac:dyDescent="0.3">
      <c r="A98" s="30" t="s">
        <v>14</v>
      </c>
      <c r="B98" s="31">
        <f>IF('جدول اطلاعات حقوق فروردین پرسنل'!AO93&gt;'جدول مالیات حقوق'!$B$8,'جدول اطلاعات حقوق فروردین پرسنل'!AO93-'جدول مالیات حقوق'!$B$8,0)</f>
        <v>0</v>
      </c>
      <c r="C98" s="31">
        <f t="shared" si="5"/>
        <v>0</v>
      </c>
      <c r="D98" s="34">
        <f t="shared" si="6"/>
        <v>119400000</v>
      </c>
      <c r="E98" s="34">
        <f t="shared" si="7"/>
        <v>119400000</v>
      </c>
      <c r="F98" s="32">
        <v>0.3</v>
      </c>
    </row>
    <row r="99" spans="1:6" x14ac:dyDescent="0.3">
      <c r="A99" s="30" t="s">
        <v>14</v>
      </c>
      <c r="B99" s="31">
        <f>IF('جدول اطلاعات حقوق فروردین پرسنل'!AO94&gt;'جدول مالیات حقوق'!$B$8,'جدول اطلاعات حقوق فروردین پرسنل'!AO94-'جدول مالیات حقوق'!$B$8,0)</f>
        <v>0</v>
      </c>
      <c r="C99" s="31">
        <f t="shared" si="5"/>
        <v>0</v>
      </c>
      <c r="D99" s="34">
        <f t="shared" si="6"/>
        <v>119400000</v>
      </c>
      <c r="E99" s="34">
        <f t="shared" si="7"/>
        <v>119400000</v>
      </c>
      <c r="F99" s="32">
        <v>0.3</v>
      </c>
    </row>
    <row r="100" spans="1:6" x14ac:dyDescent="0.3">
      <c r="A100" s="30" t="s">
        <v>14</v>
      </c>
      <c r="B100" s="31">
        <f>IF('جدول اطلاعات حقوق فروردین پرسنل'!AO95&gt;'جدول مالیات حقوق'!$B$8,'جدول اطلاعات حقوق فروردین پرسنل'!AO95-'جدول مالیات حقوق'!$B$8,0)</f>
        <v>0</v>
      </c>
      <c r="C100" s="31">
        <f t="shared" si="5"/>
        <v>0</v>
      </c>
      <c r="D100" s="34">
        <f t="shared" si="6"/>
        <v>119400000</v>
      </c>
      <c r="E100" s="34">
        <f t="shared" si="7"/>
        <v>119400000</v>
      </c>
      <c r="F100" s="32">
        <v>0.3</v>
      </c>
    </row>
    <row r="101" spans="1:6" x14ac:dyDescent="0.3">
      <c r="A101" s="30" t="s">
        <v>14</v>
      </c>
      <c r="B101" s="31">
        <f>IF('جدول اطلاعات حقوق فروردین پرسنل'!AO96&gt;'جدول مالیات حقوق'!$B$8,'جدول اطلاعات حقوق فروردین پرسنل'!AO96-'جدول مالیات حقوق'!$B$8,0)</f>
        <v>0</v>
      </c>
      <c r="C101" s="31">
        <f t="shared" si="5"/>
        <v>0</v>
      </c>
      <c r="D101" s="34">
        <f t="shared" si="6"/>
        <v>119400000</v>
      </c>
      <c r="E101" s="34">
        <f t="shared" si="7"/>
        <v>119400000</v>
      </c>
      <c r="F101" s="32">
        <v>0.3</v>
      </c>
    </row>
    <row r="102" spans="1:6" x14ac:dyDescent="0.3">
      <c r="A102" s="30" t="s">
        <v>14</v>
      </c>
      <c r="B102" s="31">
        <f>IF('جدول اطلاعات حقوق فروردین پرسنل'!AO97&gt;'جدول مالیات حقوق'!$B$8,'جدول اطلاعات حقوق فروردین پرسنل'!AO97-'جدول مالیات حقوق'!$B$8,0)</f>
        <v>0</v>
      </c>
      <c r="C102" s="31">
        <f t="shared" si="5"/>
        <v>0</v>
      </c>
      <c r="D102" s="34">
        <f t="shared" si="6"/>
        <v>119400000</v>
      </c>
      <c r="E102" s="34">
        <f t="shared" si="7"/>
        <v>119400000</v>
      </c>
      <c r="F102" s="32">
        <v>0.3</v>
      </c>
    </row>
    <row r="103" spans="1:6" x14ac:dyDescent="0.3">
      <c r="A103" s="30" t="s">
        <v>14</v>
      </c>
      <c r="B103" s="31">
        <f>IF('جدول اطلاعات حقوق فروردین پرسنل'!AO98&gt;'جدول مالیات حقوق'!$B$8,'جدول اطلاعات حقوق فروردین پرسنل'!AO98-'جدول مالیات حقوق'!$B$8,0)</f>
        <v>0</v>
      </c>
      <c r="C103" s="31">
        <f t="shared" si="5"/>
        <v>0</v>
      </c>
      <c r="D103" s="34">
        <f t="shared" si="6"/>
        <v>119400000</v>
      </c>
      <c r="E103" s="34">
        <f t="shared" si="7"/>
        <v>119400000</v>
      </c>
      <c r="F103" s="32">
        <v>0.3</v>
      </c>
    </row>
    <row r="104" spans="1:6" x14ac:dyDescent="0.3">
      <c r="A104" s="30" t="s">
        <v>14</v>
      </c>
      <c r="B104" s="31">
        <f>IF('جدول اطلاعات حقوق فروردین پرسنل'!AO99&gt;'جدول مالیات حقوق'!$B$8,'جدول اطلاعات حقوق فروردین پرسنل'!AO99-'جدول مالیات حقوق'!$B$8,0)</f>
        <v>0</v>
      </c>
      <c r="C104" s="31">
        <f t="shared" si="5"/>
        <v>0</v>
      </c>
      <c r="D104" s="34">
        <f t="shared" si="6"/>
        <v>119400000</v>
      </c>
      <c r="E104" s="34">
        <f t="shared" si="7"/>
        <v>119400000</v>
      </c>
      <c r="F104" s="32">
        <v>0.3</v>
      </c>
    </row>
    <row r="105" spans="1:6" x14ac:dyDescent="0.3">
      <c r="A105" s="30" t="s">
        <v>14</v>
      </c>
      <c r="B105" s="31">
        <f>IF('جدول اطلاعات حقوق فروردین پرسنل'!AO100&gt;'جدول مالیات حقوق'!$B$8,'جدول اطلاعات حقوق فروردین پرسنل'!AO100-'جدول مالیات حقوق'!$B$8,0)</f>
        <v>0</v>
      </c>
      <c r="C105" s="31">
        <f t="shared" si="5"/>
        <v>0</v>
      </c>
      <c r="D105" s="34">
        <f t="shared" si="6"/>
        <v>119400000</v>
      </c>
      <c r="E105" s="34">
        <f t="shared" si="7"/>
        <v>119400000</v>
      </c>
      <c r="F105" s="32">
        <v>0.3</v>
      </c>
    </row>
    <row r="106" spans="1:6" x14ac:dyDescent="0.3">
      <c r="A106" s="30" t="s">
        <v>14</v>
      </c>
      <c r="B106" s="31">
        <f>IF('جدول اطلاعات حقوق فروردین پرسنل'!AO101&gt;'جدول مالیات حقوق'!$B$8,'جدول اطلاعات حقوق فروردین پرسنل'!AO101-'جدول مالیات حقوق'!$B$8,0)</f>
        <v>0</v>
      </c>
      <c r="C106" s="31">
        <f t="shared" si="5"/>
        <v>0</v>
      </c>
      <c r="D106" s="34">
        <f t="shared" si="6"/>
        <v>119400000</v>
      </c>
      <c r="E106" s="34">
        <f t="shared" si="7"/>
        <v>119400000</v>
      </c>
      <c r="F106" s="32">
        <v>0.3</v>
      </c>
    </row>
    <row r="107" spans="1:6" x14ac:dyDescent="0.3">
      <c r="A107" s="30" t="s">
        <v>14</v>
      </c>
      <c r="B107" s="31">
        <f>IF('جدول اطلاعات حقوق فروردین پرسنل'!AO102&gt;'جدول مالیات حقوق'!$B$8,'جدول اطلاعات حقوق فروردین پرسنل'!AO102-'جدول مالیات حقوق'!$B$8,0)</f>
        <v>0</v>
      </c>
      <c r="C107" s="31">
        <f t="shared" si="5"/>
        <v>0</v>
      </c>
      <c r="D107" s="34">
        <f t="shared" si="6"/>
        <v>119400000</v>
      </c>
      <c r="E107" s="34">
        <f t="shared" si="7"/>
        <v>119400000</v>
      </c>
      <c r="F107" s="32">
        <v>0.3</v>
      </c>
    </row>
    <row r="108" spans="1:6" x14ac:dyDescent="0.3">
      <c r="A108" s="30" t="s">
        <v>14</v>
      </c>
      <c r="B108" s="31">
        <f>IF('جدول اطلاعات حقوق فروردین پرسنل'!AO103&gt;'جدول مالیات حقوق'!$B$8,'جدول اطلاعات حقوق فروردین پرسنل'!AO103-'جدول مالیات حقوق'!$B$8,0)</f>
        <v>0</v>
      </c>
      <c r="C108" s="31">
        <f t="shared" si="5"/>
        <v>0</v>
      </c>
      <c r="D108" s="34">
        <f t="shared" si="6"/>
        <v>119400000</v>
      </c>
      <c r="E108" s="34">
        <f t="shared" si="7"/>
        <v>119400000</v>
      </c>
      <c r="F108" s="32">
        <v>0.3</v>
      </c>
    </row>
    <row r="109" spans="1:6" x14ac:dyDescent="0.3">
      <c r="A109" s="30" t="s">
        <v>14</v>
      </c>
      <c r="B109" s="31">
        <f>IF('جدول اطلاعات حقوق فروردین پرسنل'!AO104&gt;'جدول مالیات حقوق'!$B$8,'جدول اطلاعات حقوق فروردین پرسنل'!AO104-'جدول مالیات حقوق'!$B$8,0)</f>
        <v>0</v>
      </c>
      <c r="C109" s="31">
        <f t="shared" si="5"/>
        <v>0</v>
      </c>
      <c r="D109" s="34">
        <f t="shared" si="6"/>
        <v>119400000</v>
      </c>
      <c r="E109" s="34">
        <f t="shared" si="7"/>
        <v>119400000</v>
      </c>
      <c r="F109" s="32">
        <v>0.3</v>
      </c>
    </row>
    <row r="110" spans="1:6" x14ac:dyDescent="0.3">
      <c r="A110" s="30" t="s">
        <v>14</v>
      </c>
      <c r="B110" s="31">
        <f>IF('جدول اطلاعات حقوق فروردین پرسنل'!AO105&gt;'جدول مالیات حقوق'!$B$8,'جدول اطلاعات حقوق فروردین پرسنل'!AO105-'جدول مالیات حقوق'!$B$8,0)</f>
        <v>0</v>
      </c>
      <c r="C110" s="31">
        <f t="shared" si="5"/>
        <v>0</v>
      </c>
      <c r="D110" s="34">
        <f t="shared" si="6"/>
        <v>119400000</v>
      </c>
      <c r="E110" s="34">
        <f t="shared" si="7"/>
        <v>119400000</v>
      </c>
      <c r="F110" s="32">
        <v>0.3</v>
      </c>
    </row>
    <row r="111" spans="1:6" x14ac:dyDescent="0.3">
      <c r="A111" s="30" t="s">
        <v>14</v>
      </c>
      <c r="B111" s="31">
        <f>IF('جدول اطلاعات حقوق فروردین پرسنل'!AO106&gt;'جدول مالیات حقوق'!$B$8,'جدول اطلاعات حقوق فروردین پرسنل'!AO106-'جدول مالیات حقوق'!$B$8,0)</f>
        <v>0</v>
      </c>
      <c r="C111" s="31">
        <f t="shared" si="5"/>
        <v>0</v>
      </c>
      <c r="D111" s="34">
        <f t="shared" si="6"/>
        <v>119400000</v>
      </c>
      <c r="E111" s="34">
        <f t="shared" si="7"/>
        <v>119400000</v>
      </c>
      <c r="F111" s="32">
        <v>0.3</v>
      </c>
    </row>
    <row r="112" spans="1:6" x14ac:dyDescent="0.3">
      <c r="A112" s="30" t="s">
        <v>14</v>
      </c>
      <c r="B112" s="31">
        <f>IF('جدول اطلاعات حقوق فروردین پرسنل'!AO107&gt;'جدول مالیات حقوق'!$B$8,'جدول اطلاعات حقوق فروردین پرسنل'!AO107-'جدول مالیات حقوق'!$B$8,0)</f>
        <v>0</v>
      </c>
      <c r="C112" s="31">
        <f t="shared" si="5"/>
        <v>0</v>
      </c>
      <c r="D112" s="34">
        <f t="shared" si="6"/>
        <v>119400000</v>
      </c>
      <c r="E112" s="34">
        <f t="shared" si="7"/>
        <v>119400000</v>
      </c>
      <c r="F112" s="32">
        <v>0.3</v>
      </c>
    </row>
    <row r="113" spans="1:6" x14ac:dyDescent="0.3">
      <c r="A113" s="30" t="s">
        <v>14</v>
      </c>
      <c r="B113" s="31">
        <f>IF('جدول اطلاعات حقوق فروردین پرسنل'!AO108&gt;'جدول مالیات حقوق'!$B$8,'جدول اطلاعات حقوق فروردین پرسنل'!AO108-'جدول مالیات حقوق'!$B$8,0)</f>
        <v>0</v>
      </c>
      <c r="C113" s="31">
        <f t="shared" si="5"/>
        <v>0</v>
      </c>
      <c r="D113" s="34">
        <f t="shared" si="6"/>
        <v>119400000</v>
      </c>
      <c r="E113" s="34">
        <f t="shared" si="7"/>
        <v>119400000</v>
      </c>
      <c r="F113" s="32">
        <v>0.3</v>
      </c>
    </row>
    <row r="114" spans="1:6" x14ac:dyDescent="0.3">
      <c r="A114" s="30" t="s">
        <v>14</v>
      </c>
      <c r="B114" s="31">
        <f>IF('جدول اطلاعات حقوق فروردین پرسنل'!AO109&gt;'جدول مالیات حقوق'!$B$8,'جدول اطلاعات حقوق فروردین پرسنل'!AO109-'جدول مالیات حقوق'!$B$8,0)</f>
        <v>0</v>
      </c>
      <c r="C114" s="31">
        <f t="shared" si="5"/>
        <v>0</v>
      </c>
      <c r="D114" s="34">
        <f t="shared" si="6"/>
        <v>119400000</v>
      </c>
      <c r="E114" s="34">
        <f t="shared" si="7"/>
        <v>119400000</v>
      </c>
      <c r="F114" s="32">
        <v>0.3</v>
      </c>
    </row>
    <row r="115" spans="1:6" x14ac:dyDescent="0.3">
      <c r="A115" s="30" t="s">
        <v>14</v>
      </c>
      <c r="B115" s="31">
        <f>IF('جدول اطلاعات حقوق فروردین پرسنل'!AO110&gt;'جدول مالیات حقوق'!$B$8,'جدول اطلاعات حقوق فروردین پرسنل'!AO110-'جدول مالیات حقوق'!$B$8,0)</f>
        <v>0</v>
      </c>
      <c r="C115" s="31">
        <f t="shared" si="5"/>
        <v>0</v>
      </c>
      <c r="D115" s="34">
        <f t="shared" si="6"/>
        <v>119400000</v>
      </c>
      <c r="E115" s="34">
        <f t="shared" si="7"/>
        <v>119400000</v>
      </c>
      <c r="F115" s="32">
        <v>0.3</v>
      </c>
    </row>
    <row r="116" spans="1:6" x14ac:dyDescent="0.3">
      <c r="A116" s="30" t="s">
        <v>14</v>
      </c>
      <c r="B116" s="31">
        <f>IF('جدول اطلاعات حقوق فروردین پرسنل'!AO111&gt;'جدول مالیات حقوق'!$B$8,'جدول اطلاعات حقوق فروردین پرسنل'!AO111-'جدول مالیات حقوق'!$B$8,0)</f>
        <v>0</v>
      </c>
      <c r="C116" s="31">
        <f t="shared" si="5"/>
        <v>0</v>
      </c>
      <c r="D116" s="34">
        <f t="shared" si="6"/>
        <v>119400000</v>
      </c>
      <c r="E116" s="34">
        <f t="shared" si="7"/>
        <v>119400000</v>
      </c>
      <c r="F116" s="32">
        <v>0.3</v>
      </c>
    </row>
    <row r="117" spans="1:6" x14ac:dyDescent="0.3">
      <c r="A117" s="30" t="s">
        <v>14</v>
      </c>
      <c r="B117" s="31">
        <f>IF('جدول اطلاعات حقوق فروردین پرسنل'!AO112&gt;'جدول مالیات حقوق'!$B$8,'جدول اطلاعات حقوق فروردین پرسنل'!AO112-'جدول مالیات حقوق'!$B$8,0)</f>
        <v>0</v>
      </c>
      <c r="C117" s="31">
        <f t="shared" si="5"/>
        <v>0</v>
      </c>
      <c r="D117" s="34">
        <f t="shared" si="6"/>
        <v>119400000</v>
      </c>
      <c r="E117" s="34">
        <f t="shared" si="7"/>
        <v>119400000</v>
      </c>
      <c r="F117" s="32">
        <v>0.3</v>
      </c>
    </row>
    <row r="118" spans="1:6" x14ac:dyDescent="0.3">
      <c r="A118" s="30" t="s">
        <v>14</v>
      </c>
      <c r="B118" s="31">
        <f>IF('جدول اطلاعات حقوق فروردین پرسنل'!AO113&gt;'جدول مالیات حقوق'!$B$8,'جدول اطلاعات حقوق فروردین پرسنل'!AO113-'جدول مالیات حقوق'!$B$8,0)</f>
        <v>0</v>
      </c>
      <c r="C118" s="31">
        <f t="shared" si="5"/>
        <v>0</v>
      </c>
      <c r="D118" s="34">
        <f t="shared" si="6"/>
        <v>119400000</v>
      </c>
      <c r="E118" s="34">
        <f t="shared" si="7"/>
        <v>119400000</v>
      </c>
      <c r="F118" s="32">
        <v>0.3</v>
      </c>
    </row>
    <row r="119" spans="1:6" x14ac:dyDescent="0.3">
      <c r="A119" s="30" t="s">
        <v>14</v>
      </c>
      <c r="B119" s="31">
        <f>IF('جدول اطلاعات حقوق فروردین پرسنل'!AO114&gt;'جدول مالیات حقوق'!$B$8,'جدول اطلاعات حقوق فروردین پرسنل'!AO114-'جدول مالیات حقوق'!$B$8,0)</f>
        <v>0</v>
      </c>
      <c r="C119" s="31">
        <f t="shared" si="5"/>
        <v>0</v>
      </c>
      <c r="D119" s="34">
        <f t="shared" si="6"/>
        <v>119400000</v>
      </c>
      <c r="E119" s="34">
        <f t="shared" si="7"/>
        <v>119400000</v>
      </c>
      <c r="F119" s="32">
        <v>0.3</v>
      </c>
    </row>
    <row r="120" spans="1:6" x14ac:dyDescent="0.3">
      <c r="A120" s="30" t="s">
        <v>14</v>
      </c>
      <c r="B120" s="31">
        <f>IF('جدول اطلاعات حقوق فروردین پرسنل'!AO115&gt;'جدول مالیات حقوق'!$B$8,'جدول اطلاعات حقوق فروردین پرسنل'!AO115-'جدول مالیات حقوق'!$B$8,0)</f>
        <v>0</v>
      </c>
      <c r="C120" s="31">
        <f t="shared" si="5"/>
        <v>0</v>
      </c>
      <c r="D120" s="34">
        <f t="shared" si="6"/>
        <v>119400000</v>
      </c>
      <c r="E120" s="34">
        <f t="shared" si="7"/>
        <v>119400000</v>
      </c>
      <c r="F120" s="32">
        <v>0.3</v>
      </c>
    </row>
    <row r="121" spans="1:6" x14ac:dyDescent="0.3">
      <c r="A121" s="30" t="s">
        <v>14</v>
      </c>
      <c r="B121" s="31">
        <f>IF('جدول اطلاعات حقوق فروردین پرسنل'!AO116&gt;'جدول مالیات حقوق'!$B$8,'جدول اطلاعات حقوق فروردین پرسنل'!AO116-'جدول مالیات حقوق'!$B$8,0)</f>
        <v>0</v>
      </c>
      <c r="C121" s="31">
        <f t="shared" si="5"/>
        <v>0</v>
      </c>
      <c r="D121" s="34">
        <f t="shared" si="6"/>
        <v>119400000</v>
      </c>
      <c r="E121" s="34">
        <f t="shared" si="7"/>
        <v>119400000</v>
      </c>
      <c r="F121" s="32">
        <v>0.3</v>
      </c>
    </row>
    <row r="122" spans="1:6" x14ac:dyDescent="0.3">
      <c r="A122" s="30" t="s">
        <v>14</v>
      </c>
      <c r="B122" s="31">
        <f>IF('جدول اطلاعات حقوق فروردین پرسنل'!AO117&gt;'جدول مالیات حقوق'!$B$8,'جدول اطلاعات حقوق فروردین پرسنل'!AO117-'جدول مالیات حقوق'!$B$8,0)</f>
        <v>0</v>
      </c>
      <c r="C122" s="31">
        <f t="shared" si="5"/>
        <v>0</v>
      </c>
      <c r="D122" s="34">
        <f t="shared" si="6"/>
        <v>119400000</v>
      </c>
      <c r="E122" s="34">
        <f t="shared" si="7"/>
        <v>119400000</v>
      </c>
      <c r="F122" s="32">
        <v>0.3</v>
      </c>
    </row>
    <row r="123" spans="1:6" x14ac:dyDescent="0.3">
      <c r="A123" s="30" t="s">
        <v>14</v>
      </c>
      <c r="B123" s="31">
        <f>IF('جدول اطلاعات حقوق فروردین پرسنل'!AO118&gt;'جدول مالیات حقوق'!$B$8,'جدول اطلاعات حقوق فروردین پرسنل'!AO118-'جدول مالیات حقوق'!$B$8,0)</f>
        <v>0</v>
      </c>
      <c r="C123" s="31">
        <f t="shared" si="5"/>
        <v>0</v>
      </c>
      <c r="D123" s="34">
        <f t="shared" si="6"/>
        <v>119400000</v>
      </c>
      <c r="E123" s="34">
        <f t="shared" si="7"/>
        <v>119400000</v>
      </c>
      <c r="F123" s="32">
        <v>0.3</v>
      </c>
    </row>
    <row r="124" spans="1:6" x14ac:dyDescent="0.3">
      <c r="A124" s="30" t="s">
        <v>14</v>
      </c>
      <c r="B124" s="31">
        <f>IF('جدول اطلاعات حقوق فروردین پرسنل'!AO119&gt;'جدول مالیات حقوق'!$B$8,'جدول اطلاعات حقوق فروردین پرسنل'!AO119-'جدول مالیات حقوق'!$B$8,0)</f>
        <v>0</v>
      </c>
      <c r="C124" s="31">
        <f t="shared" si="5"/>
        <v>0</v>
      </c>
      <c r="D124" s="34">
        <f t="shared" si="6"/>
        <v>119400000</v>
      </c>
      <c r="E124" s="34">
        <f t="shared" si="7"/>
        <v>119400000</v>
      </c>
      <c r="F124" s="32">
        <v>0.3</v>
      </c>
    </row>
    <row r="125" spans="1:6" x14ac:dyDescent="0.3">
      <c r="A125" s="30" t="s">
        <v>14</v>
      </c>
      <c r="B125" s="31">
        <f>IF('جدول اطلاعات حقوق فروردین پرسنل'!AO120&gt;'جدول مالیات حقوق'!$B$8,'جدول اطلاعات حقوق فروردین پرسنل'!AO120-'جدول مالیات حقوق'!$B$8,0)</f>
        <v>0</v>
      </c>
      <c r="C125" s="31">
        <f t="shared" si="5"/>
        <v>0</v>
      </c>
      <c r="D125" s="34">
        <f t="shared" si="6"/>
        <v>119400000</v>
      </c>
      <c r="E125" s="34">
        <f t="shared" si="7"/>
        <v>119400000</v>
      </c>
      <c r="F125" s="32">
        <v>0.3</v>
      </c>
    </row>
    <row r="126" spans="1:6" x14ac:dyDescent="0.3">
      <c r="A126" s="30" t="s">
        <v>14</v>
      </c>
      <c r="B126" s="31">
        <f>IF('جدول اطلاعات حقوق فروردین پرسنل'!AO121&gt;'جدول مالیات حقوق'!$B$8,'جدول اطلاعات حقوق فروردین پرسنل'!AO121-'جدول مالیات حقوق'!$B$8,0)</f>
        <v>0</v>
      </c>
      <c r="C126" s="31">
        <f t="shared" si="5"/>
        <v>0</v>
      </c>
      <c r="D126" s="34">
        <f t="shared" si="6"/>
        <v>119400000</v>
      </c>
      <c r="E126" s="34">
        <f t="shared" si="7"/>
        <v>119400000</v>
      </c>
      <c r="F126" s="32">
        <v>0.3</v>
      </c>
    </row>
    <row r="127" spans="1:6" x14ac:dyDescent="0.3">
      <c r="A127" s="30" t="s">
        <v>14</v>
      </c>
      <c r="B127" s="31">
        <f>IF('جدول اطلاعات حقوق فروردین پرسنل'!AO122&gt;'جدول مالیات حقوق'!$B$8,'جدول اطلاعات حقوق فروردین پرسنل'!AO122-'جدول مالیات حقوق'!$B$8,0)</f>
        <v>0</v>
      </c>
      <c r="C127" s="31">
        <f t="shared" si="5"/>
        <v>0</v>
      </c>
      <c r="D127" s="34">
        <f t="shared" si="6"/>
        <v>119400000</v>
      </c>
      <c r="E127" s="34">
        <f t="shared" si="7"/>
        <v>119400000</v>
      </c>
      <c r="F127" s="32">
        <v>0.3</v>
      </c>
    </row>
    <row r="128" spans="1:6" x14ac:dyDescent="0.3">
      <c r="A128" s="30" t="s">
        <v>14</v>
      </c>
      <c r="B128" s="31">
        <f>IF('جدول اطلاعات حقوق فروردین پرسنل'!AO123&gt;'جدول مالیات حقوق'!$B$8,'جدول اطلاعات حقوق فروردین پرسنل'!AO123-'جدول مالیات حقوق'!$B$8,0)</f>
        <v>0</v>
      </c>
      <c r="C128" s="31">
        <f t="shared" si="5"/>
        <v>0</v>
      </c>
      <c r="D128" s="34">
        <f t="shared" si="6"/>
        <v>119400000</v>
      </c>
      <c r="E128" s="34">
        <f t="shared" si="7"/>
        <v>119400000</v>
      </c>
      <c r="F128" s="32">
        <v>0.3</v>
      </c>
    </row>
    <row r="129" spans="1:6" x14ac:dyDescent="0.3">
      <c r="A129" s="30" t="s">
        <v>14</v>
      </c>
      <c r="B129" s="31">
        <f>IF('جدول اطلاعات حقوق فروردین پرسنل'!AO124&gt;'جدول مالیات حقوق'!$B$8,'جدول اطلاعات حقوق فروردین پرسنل'!AO124-'جدول مالیات حقوق'!$B$8,0)</f>
        <v>0</v>
      </c>
      <c r="C129" s="31">
        <f t="shared" si="5"/>
        <v>0</v>
      </c>
      <c r="D129" s="34">
        <f t="shared" si="6"/>
        <v>119400000</v>
      </c>
      <c r="E129" s="34">
        <f t="shared" si="7"/>
        <v>119400000</v>
      </c>
      <c r="F129" s="32">
        <v>0.3</v>
      </c>
    </row>
    <row r="130" spans="1:6" x14ac:dyDescent="0.3">
      <c r="A130" s="30" t="s">
        <v>14</v>
      </c>
      <c r="B130" s="31">
        <f>IF('جدول اطلاعات حقوق فروردین پرسنل'!AO125&gt;'جدول مالیات حقوق'!$B$8,'جدول اطلاعات حقوق فروردین پرسنل'!AO125-'جدول مالیات حقوق'!$B$8,0)</f>
        <v>0</v>
      </c>
      <c r="C130" s="31">
        <f t="shared" si="5"/>
        <v>0</v>
      </c>
      <c r="D130" s="34">
        <f t="shared" si="6"/>
        <v>119400000</v>
      </c>
      <c r="E130" s="34">
        <f t="shared" si="7"/>
        <v>119400000</v>
      </c>
      <c r="F130" s="32">
        <v>0.3</v>
      </c>
    </row>
    <row r="131" spans="1:6" x14ac:dyDescent="0.3">
      <c r="A131" s="30" t="s">
        <v>14</v>
      </c>
      <c r="B131" s="31">
        <f>IF('جدول اطلاعات حقوق فروردین پرسنل'!AO126&gt;'جدول مالیات حقوق'!$B$8,'جدول اطلاعات حقوق فروردین پرسنل'!AO126-'جدول مالیات حقوق'!$B$8,0)</f>
        <v>0</v>
      </c>
      <c r="C131" s="31">
        <f t="shared" si="5"/>
        <v>0</v>
      </c>
      <c r="D131" s="34">
        <f t="shared" si="6"/>
        <v>119400000</v>
      </c>
      <c r="E131" s="34">
        <f t="shared" si="7"/>
        <v>119400000</v>
      </c>
      <c r="F131" s="32">
        <v>0.3</v>
      </c>
    </row>
    <row r="132" spans="1:6" x14ac:dyDescent="0.3">
      <c r="A132" s="30" t="s">
        <v>14</v>
      </c>
      <c r="B132" s="31">
        <f>IF('جدول اطلاعات حقوق فروردین پرسنل'!AO127&gt;'جدول مالیات حقوق'!$B$8,'جدول اطلاعات حقوق فروردین پرسنل'!AO127-'جدول مالیات حقوق'!$B$8,0)</f>
        <v>0</v>
      </c>
      <c r="C132" s="31">
        <f t="shared" si="5"/>
        <v>0</v>
      </c>
      <c r="D132" s="34">
        <f t="shared" si="6"/>
        <v>119400000</v>
      </c>
      <c r="E132" s="34">
        <f t="shared" si="7"/>
        <v>119400000</v>
      </c>
      <c r="F132" s="32">
        <v>0.3</v>
      </c>
    </row>
    <row r="133" spans="1:6" x14ac:dyDescent="0.3">
      <c r="A133" s="30" t="s">
        <v>14</v>
      </c>
      <c r="B133" s="31">
        <f>IF('جدول اطلاعات حقوق فروردین پرسنل'!AO128&gt;'جدول مالیات حقوق'!$B$8,'جدول اطلاعات حقوق فروردین پرسنل'!AO128-'جدول مالیات حقوق'!$B$8,0)</f>
        <v>0</v>
      </c>
      <c r="C133" s="31">
        <f t="shared" si="5"/>
        <v>0</v>
      </c>
      <c r="D133" s="34">
        <f t="shared" si="6"/>
        <v>119400000</v>
      </c>
      <c r="E133" s="34">
        <f t="shared" si="7"/>
        <v>119400000</v>
      </c>
      <c r="F133" s="32">
        <v>0.3</v>
      </c>
    </row>
    <row r="134" spans="1:6" x14ac:dyDescent="0.3">
      <c r="A134" s="30" t="s">
        <v>14</v>
      </c>
      <c r="B134" s="31">
        <f>IF('جدول اطلاعات حقوق فروردین پرسنل'!AO129&gt;'جدول مالیات حقوق'!$B$8,'جدول اطلاعات حقوق فروردین پرسنل'!AO129-'جدول مالیات حقوق'!$B$8,0)</f>
        <v>0</v>
      </c>
      <c r="C134" s="31">
        <f t="shared" si="5"/>
        <v>0</v>
      </c>
      <c r="D134" s="34">
        <f t="shared" si="6"/>
        <v>119400000</v>
      </c>
      <c r="E134" s="34">
        <f t="shared" si="7"/>
        <v>119400000</v>
      </c>
      <c r="F134" s="32">
        <v>0.3</v>
      </c>
    </row>
    <row r="135" spans="1:6" x14ac:dyDescent="0.3">
      <c r="A135" s="30" t="s">
        <v>14</v>
      </c>
      <c r="B135" s="31">
        <f>IF('جدول اطلاعات حقوق فروردین پرسنل'!AO130&gt;'جدول مالیات حقوق'!$B$8,'جدول اطلاعات حقوق فروردین پرسنل'!AO130-'جدول مالیات حقوق'!$B$8,0)</f>
        <v>0</v>
      </c>
      <c r="C135" s="31">
        <f t="shared" si="5"/>
        <v>0</v>
      </c>
      <c r="D135" s="34">
        <f t="shared" si="6"/>
        <v>119400000</v>
      </c>
      <c r="E135" s="34">
        <f t="shared" si="7"/>
        <v>119400000</v>
      </c>
      <c r="F135" s="32">
        <v>0.3</v>
      </c>
    </row>
    <row r="136" spans="1:6" x14ac:dyDescent="0.3">
      <c r="A136" s="30" t="s">
        <v>14</v>
      </c>
      <c r="B136" s="31">
        <f>IF('جدول اطلاعات حقوق فروردین پرسنل'!AO131&gt;'جدول مالیات حقوق'!$B$8,'جدول اطلاعات حقوق فروردین پرسنل'!AO131-'جدول مالیات حقوق'!$B$8,0)</f>
        <v>0</v>
      </c>
      <c r="C136" s="31">
        <f t="shared" si="5"/>
        <v>0</v>
      </c>
      <c r="D136" s="34">
        <f t="shared" si="6"/>
        <v>119400000</v>
      </c>
      <c r="E136" s="34">
        <f t="shared" si="7"/>
        <v>119400000</v>
      </c>
      <c r="F136" s="32">
        <v>0.3</v>
      </c>
    </row>
    <row r="137" spans="1:6" x14ac:dyDescent="0.3">
      <c r="A137" s="30" t="s">
        <v>14</v>
      </c>
      <c r="B137" s="31">
        <f>IF('جدول اطلاعات حقوق فروردین پرسنل'!AO132&gt;'جدول مالیات حقوق'!$B$8,'جدول اطلاعات حقوق فروردین پرسنل'!AO132-'جدول مالیات حقوق'!$B$8,0)</f>
        <v>0</v>
      </c>
      <c r="C137" s="31">
        <f t="shared" si="5"/>
        <v>0</v>
      </c>
      <c r="D137" s="34">
        <f t="shared" si="6"/>
        <v>119400000</v>
      </c>
      <c r="E137" s="34">
        <f t="shared" si="7"/>
        <v>119400000</v>
      </c>
      <c r="F137" s="32">
        <v>0.3</v>
      </c>
    </row>
    <row r="138" spans="1:6" x14ac:dyDescent="0.3">
      <c r="A138" s="30" t="s">
        <v>14</v>
      </c>
      <c r="B138" s="31">
        <f>IF('جدول اطلاعات حقوق فروردین پرسنل'!AO133&gt;'جدول مالیات حقوق'!$B$8,'جدول اطلاعات حقوق فروردین پرسنل'!AO133-'جدول مالیات حقوق'!$B$8,0)</f>
        <v>0</v>
      </c>
      <c r="C138" s="31">
        <f t="shared" ref="C138:C201" si="8">ROUND((B138*F138),0)</f>
        <v>0</v>
      </c>
      <c r="D138" s="34">
        <f t="shared" ref="D138:D201" si="9">C138+$D$8</f>
        <v>119400000</v>
      </c>
      <c r="E138" s="34">
        <f t="shared" si="7"/>
        <v>119400000</v>
      </c>
      <c r="F138" s="32">
        <v>0.3</v>
      </c>
    </row>
    <row r="139" spans="1:6" x14ac:dyDescent="0.3">
      <c r="A139" s="30" t="s">
        <v>14</v>
      </c>
      <c r="B139" s="31">
        <f>IF('جدول اطلاعات حقوق فروردین پرسنل'!AO134&gt;'جدول مالیات حقوق'!$B$8,'جدول اطلاعات حقوق فروردین پرسنل'!AO134-'جدول مالیات حقوق'!$B$8,0)</f>
        <v>0</v>
      </c>
      <c r="C139" s="31">
        <f t="shared" si="8"/>
        <v>0</v>
      </c>
      <c r="D139" s="34">
        <f t="shared" si="9"/>
        <v>119400000</v>
      </c>
      <c r="E139" s="34">
        <f t="shared" ref="E139:E202" si="10">D138</f>
        <v>119400000</v>
      </c>
      <c r="F139" s="32">
        <v>0.3</v>
      </c>
    </row>
    <row r="140" spans="1:6" x14ac:dyDescent="0.3">
      <c r="A140" s="30" t="s">
        <v>14</v>
      </c>
      <c r="B140" s="31">
        <f>IF('جدول اطلاعات حقوق فروردین پرسنل'!AO135&gt;'جدول مالیات حقوق'!$B$8,'جدول اطلاعات حقوق فروردین پرسنل'!AO135-'جدول مالیات حقوق'!$B$8,0)</f>
        <v>0</v>
      </c>
      <c r="C140" s="31">
        <f t="shared" si="8"/>
        <v>0</v>
      </c>
      <c r="D140" s="34">
        <f t="shared" si="9"/>
        <v>119400000</v>
      </c>
      <c r="E140" s="34">
        <f t="shared" si="10"/>
        <v>119400000</v>
      </c>
      <c r="F140" s="32">
        <v>0.3</v>
      </c>
    </row>
    <row r="141" spans="1:6" x14ac:dyDescent="0.3">
      <c r="A141" s="30" t="s">
        <v>14</v>
      </c>
      <c r="B141" s="31">
        <f>IF('جدول اطلاعات حقوق فروردین پرسنل'!AO136&gt;'جدول مالیات حقوق'!$B$8,'جدول اطلاعات حقوق فروردین پرسنل'!AO136-'جدول مالیات حقوق'!$B$8,0)</f>
        <v>0</v>
      </c>
      <c r="C141" s="31">
        <f t="shared" si="8"/>
        <v>0</v>
      </c>
      <c r="D141" s="34">
        <f t="shared" si="9"/>
        <v>119400000</v>
      </c>
      <c r="E141" s="34">
        <f t="shared" si="10"/>
        <v>119400000</v>
      </c>
      <c r="F141" s="32">
        <v>0.3</v>
      </c>
    </row>
    <row r="142" spans="1:6" x14ac:dyDescent="0.3">
      <c r="A142" s="30" t="s">
        <v>14</v>
      </c>
      <c r="B142" s="31">
        <f>IF('جدول اطلاعات حقوق فروردین پرسنل'!AO137&gt;'جدول مالیات حقوق'!$B$8,'جدول اطلاعات حقوق فروردین پرسنل'!AO137-'جدول مالیات حقوق'!$B$8,0)</f>
        <v>0</v>
      </c>
      <c r="C142" s="31">
        <f t="shared" si="8"/>
        <v>0</v>
      </c>
      <c r="D142" s="34">
        <f t="shared" si="9"/>
        <v>119400000</v>
      </c>
      <c r="E142" s="34">
        <f t="shared" si="10"/>
        <v>119400000</v>
      </c>
      <c r="F142" s="32">
        <v>0.3</v>
      </c>
    </row>
    <row r="143" spans="1:6" x14ac:dyDescent="0.3">
      <c r="A143" s="30" t="s">
        <v>14</v>
      </c>
      <c r="B143" s="31">
        <f>IF('جدول اطلاعات حقوق فروردین پرسنل'!AO138&gt;'جدول مالیات حقوق'!$B$8,'جدول اطلاعات حقوق فروردین پرسنل'!AO138-'جدول مالیات حقوق'!$B$8,0)</f>
        <v>0</v>
      </c>
      <c r="C143" s="31">
        <f t="shared" si="8"/>
        <v>0</v>
      </c>
      <c r="D143" s="34">
        <f t="shared" si="9"/>
        <v>119400000</v>
      </c>
      <c r="E143" s="34">
        <f t="shared" si="10"/>
        <v>119400000</v>
      </c>
      <c r="F143" s="32">
        <v>0.3</v>
      </c>
    </row>
    <row r="144" spans="1:6" x14ac:dyDescent="0.3">
      <c r="A144" s="30" t="s">
        <v>14</v>
      </c>
      <c r="B144" s="31">
        <f>IF('جدول اطلاعات حقوق فروردین پرسنل'!AO139&gt;'جدول مالیات حقوق'!$B$8,'جدول اطلاعات حقوق فروردین پرسنل'!AO139-'جدول مالیات حقوق'!$B$8,0)</f>
        <v>0</v>
      </c>
      <c r="C144" s="31">
        <f t="shared" si="8"/>
        <v>0</v>
      </c>
      <c r="D144" s="34">
        <f t="shared" si="9"/>
        <v>119400000</v>
      </c>
      <c r="E144" s="34">
        <f t="shared" si="10"/>
        <v>119400000</v>
      </c>
      <c r="F144" s="32">
        <v>0.3</v>
      </c>
    </row>
    <row r="145" spans="1:6" x14ac:dyDescent="0.3">
      <c r="A145" s="30" t="s">
        <v>14</v>
      </c>
      <c r="B145" s="31">
        <f>IF('جدول اطلاعات حقوق فروردین پرسنل'!AO140&gt;'جدول مالیات حقوق'!$B$8,'جدول اطلاعات حقوق فروردین پرسنل'!AO140-'جدول مالیات حقوق'!$B$8,0)</f>
        <v>0</v>
      </c>
      <c r="C145" s="31">
        <f t="shared" si="8"/>
        <v>0</v>
      </c>
      <c r="D145" s="34">
        <f t="shared" si="9"/>
        <v>119400000</v>
      </c>
      <c r="E145" s="34">
        <f t="shared" si="10"/>
        <v>119400000</v>
      </c>
      <c r="F145" s="32">
        <v>0.3</v>
      </c>
    </row>
    <row r="146" spans="1:6" x14ac:dyDescent="0.3">
      <c r="A146" s="30" t="s">
        <v>14</v>
      </c>
      <c r="B146" s="31">
        <f>IF('جدول اطلاعات حقوق فروردین پرسنل'!AO141&gt;'جدول مالیات حقوق'!$B$8,'جدول اطلاعات حقوق فروردین پرسنل'!AO141-'جدول مالیات حقوق'!$B$8,0)</f>
        <v>0</v>
      </c>
      <c r="C146" s="31">
        <f t="shared" si="8"/>
        <v>0</v>
      </c>
      <c r="D146" s="34">
        <f t="shared" si="9"/>
        <v>119400000</v>
      </c>
      <c r="E146" s="34">
        <f t="shared" si="10"/>
        <v>119400000</v>
      </c>
      <c r="F146" s="32">
        <v>0.3</v>
      </c>
    </row>
    <row r="147" spans="1:6" x14ac:dyDescent="0.3">
      <c r="A147" s="30" t="s">
        <v>14</v>
      </c>
      <c r="B147" s="31">
        <f>IF('جدول اطلاعات حقوق فروردین پرسنل'!AO142&gt;'جدول مالیات حقوق'!$B$8,'جدول اطلاعات حقوق فروردین پرسنل'!AO142-'جدول مالیات حقوق'!$B$8,0)</f>
        <v>0</v>
      </c>
      <c r="C147" s="31">
        <f t="shared" si="8"/>
        <v>0</v>
      </c>
      <c r="D147" s="34">
        <f t="shared" si="9"/>
        <v>119400000</v>
      </c>
      <c r="E147" s="34">
        <f t="shared" si="10"/>
        <v>119400000</v>
      </c>
      <c r="F147" s="32">
        <v>0.3</v>
      </c>
    </row>
    <row r="148" spans="1:6" x14ac:dyDescent="0.3">
      <c r="A148" s="30" t="s">
        <v>14</v>
      </c>
      <c r="B148" s="31">
        <f>IF('جدول اطلاعات حقوق فروردین پرسنل'!AO143&gt;'جدول مالیات حقوق'!$B$8,'جدول اطلاعات حقوق فروردین پرسنل'!AO143-'جدول مالیات حقوق'!$B$8,0)</f>
        <v>0</v>
      </c>
      <c r="C148" s="31">
        <f t="shared" si="8"/>
        <v>0</v>
      </c>
      <c r="D148" s="34">
        <f t="shared" si="9"/>
        <v>119400000</v>
      </c>
      <c r="E148" s="34">
        <f t="shared" si="10"/>
        <v>119400000</v>
      </c>
      <c r="F148" s="32">
        <v>0.3</v>
      </c>
    </row>
    <row r="149" spans="1:6" x14ac:dyDescent="0.3">
      <c r="A149" s="30" t="s">
        <v>14</v>
      </c>
      <c r="B149" s="31">
        <f>IF('جدول اطلاعات حقوق فروردین پرسنل'!AO144&gt;'جدول مالیات حقوق'!$B$8,'جدول اطلاعات حقوق فروردین پرسنل'!AO144-'جدول مالیات حقوق'!$B$8,0)</f>
        <v>0</v>
      </c>
      <c r="C149" s="31">
        <f t="shared" si="8"/>
        <v>0</v>
      </c>
      <c r="D149" s="34">
        <f t="shared" si="9"/>
        <v>119400000</v>
      </c>
      <c r="E149" s="34">
        <f t="shared" si="10"/>
        <v>119400000</v>
      </c>
      <c r="F149" s="32">
        <v>0.3</v>
      </c>
    </row>
    <row r="150" spans="1:6" x14ac:dyDescent="0.3">
      <c r="A150" s="30" t="s">
        <v>14</v>
      </c>
      <c r="B150" s="31">
        <f>IF('جدول اطلاعات حقوق فروردین پرسنل'!AO145&gt;'جدول مالیات حقوق'!$B$8,'جدول اطلاعات حقوق فروردین پرسنل'!AO145-'جدول مالیات حقوق'!$B$8,0)</f>
        <v>0</v>
      </c>
      <c r="C150" s="31">
        <f t="shared" si="8"/>
        <v>0</v>
      </c>
      <c r="D150" s="34">
        <f t="shared" si="9"/>
        <v>119400000</v>
      </c>
      <c r="E150" s="34">
        <f t="shared" si="10"/>
        <v>119400000</v>
      </c>
      <c r="F150" s="32">
        <v>0.3</v>
      </c>
    </row>
    <row r="151" spans="1:6" x14ac:dyDescent="0.3">
      <c r="A151" s="30" t="s">
        <v>14</v>
      </c>
      <c r="B151" s="31">
        <f>IF('جدول اطلاعات حقوق فروردین پرسنل'!AO146&gt;'جدول مالیات حقوق'!$B$8,'جدول اطلاعات حقوق فروردین پرسنل'!AO146-'جدول مالیات حقوق'!$B$8,0)</f>
        <v>0</v>
      </c>
      <c r="C151" s="31">
        <f t="shared" si="8"/>
        <v>0</v>
      </c>
      <c r="D151" s="34">
        <f t="shared" si="9"/>
        <v>119400000</v>
      </c>
      <c r="E151" s="34">
        <f t="shared" si="10"/>
        <v>119400000</v>
      </c>
      <c r="F151" s="32">
        <v>0.3</v>
      </c>
    </row>
    <row r="152" spans="1:6" x14ac:dyDescent="0.3">
      <c r="A152" s="30" t="s">
        <v>14</v>
      </c>
      <c r="B152" s="31">
        <f>IF('جدول اطلاعات حقوق فروردین پرسنل'!AO147&gt;'جدول مالیات حقوق'!$B$8,'جدول اطلاعات حقوق فروردین پرسنل'!AO147-'جدول مالیات حقوق'!$B$8,0)</f>
        <v>0</v>
      </c>
      <c r="C152" s="31">
        <f t="shared" si="8"/>
        <v>0</v>
      </c>
      <c r="D152" s="34">
        <f t="shared" si="9"/>
        <v>119400000</v>
      </c>
      <c r="E152" s="34">
        <f t="shared" si="10"/>
        <v>119400000</v>
      </c>
      <c r="F152" s="32">
        <v>0.3</v>
      </c>
    </row>
    <row r="153" spans="1:6" x14ac:dyDescent="0.3">
      <c r="A153" s="30" t="s">
        <v>14</v>
      </c>
      <c r="B153" s="31">
        <f>IF('جدول اطلاعات حقوق فروردین پرسنل'!AO148&gt;'جدول مالیات حقوق'!$B$8,'جدول اطلاعات حقوق فروردین پرسنل'!AO148-'جدول مالیات حقوق'!$B$8,0)</f>
        <v>0</v>
      </c>
      <c r="C153" s="31">
        <f t="shared" si="8"/>
        <v>0</v>
      </c>
      <c r="D153" s="34">
        <f t="shared" si="9"/>
        <v>119400000</v>
      </c>
      <c r="E153" s="34">
        <f t="shared" si="10"/>
        <v>119400000</v>
      </c>
      <c r="F153" s="32">
        <v>0.3</v>
      </c>
    </row>
    <row r="154" spans="1:6" x14ac:dyDescent="0.3">
      <c r="A154" s="30" t="s">
        <v>14</v>
      </c>
      <c r="B154" s="31">
        <f>IF('جدول اطلاعات حقوق فروردین پرسنل'!AO149&gt;'جدول مالیات حقوق'!$B$8,'جدول اطلاعات حقوق فروردین پرسنل'!AO149-'جدول مالیات حقوق'!$B$8,0)</f>
        <v>0</v>
      </c>
      <c r="C154" s="31">
        <f t="shared" si="8"/>
        <v>0</v>
      </c>
      <c r="D154" s="34">
        <f t="shared" si="9"/>
        <v>119400000</v>
      </c>
      <c r="E154" s="34">
        <f t="shared" si="10"/>
        <v>119400000</v>
      </c>
      <c r="F154" s="32">
        <v>0.3</v>
      </c>
    </row>
    <row r="155" spans="1:6" x14ac:dyDescent="0.3">
      <c r="A155" s="30" t="s">
        <v>14</v>
      </c>
      <c r="B155" s="31">
        <f>IF('جدول اطلاعات حقوق فروردین پرسنل'!AO150&gt;'جدول مالیات حقوق'!$B$8,'جدول اطلاعات حقوق فروردین پرسنل'!AO150-'جدول مالیات حقوق'!$B$8,0)</f>
        <v>0</v>
      </c>
      <c r="C155" s="31">
        <f t="shared" si="8"/>
        <v>0</v>
      </c>
      <c r="D155" s="34">
        <f t="shared" si="9"/>
        <v>119400000</v>
      </c>
      <c r="E155" s="34">
        <f t="shared" si="10"/>
        <v>119400000</v>
      </c>
      <c r="F155" s="32">
        <v>0.3</v>
      </c>
    </row>
    <row r="156" spans="1:6" x14ac:dyDescent="0.3">
      <c r="A156" s="30" t="s">
        <v>14</v>
      </c>
      <c r="B156" s="31">
        <f>IF('جدول اطلاعات حقوق فروردین پرسنل'!AO151&gt;'جدول مالیات حقوق'!$B$8,'جدول اطلاعات حقوق فروردین پرسنل'!AO151-'جدول مالیات حقوق'!$B$8,0)</f>
        <v>0</v>
      </c>
      <c r="C156" s="31">
        <f t="shared" si="8"/>
        <v>0</v>
      </c>
      <c r="D156" s="34">
        <f t="shared" si="9"/>
        <v>119400000</v>
      </c>
      <c r="E156" s="34">
        <f t="shared" si="10"/>
        <v>119400000</v>
      </c>
      <c r="F156" s="32">
        <v>0.3</v>
      </c>
    </row>
    <row r="157" spans="1:6" x14ac:dyDescent="0.3">
      <c r="A157" s="30" t="s">
        <v>14</v>
      </c>
      <c r="B157" s="31">
        <f>IF('جدول اطلاعات حقوق فروردین پرسنل'!AO152&gt;'جدول مالیات حقوق'!$B$8,'جدول اطلاعات حقوق فروردین پرسنل'!AO152-'جدول مالیات حقوق'!$B$8,0)</f>
        <v>0</v>
      </c>
      <c r="C157" s="31">
        <f t="shared" si="8"/>
        <v>0</v>
      </c>
      <c r="D157" s="34">
        <f t="shared" si="9"/>
        <v>119400000</v>
      </c>
      <c r="E157" s="34">
        <f t="shared" si="10"/>
        <v>119400000</v>
      </c>
      <c r="F157" s="32">
        <v>0.3</v>
      </c>
    </row>
    <row r="158" spans="1:6" x14ac:dyDescent="0.3">
      <c r="A158" s="30" t="s">
        <v>14</v>
      </c>
      <c r="B158" s="31">
        <f>IF('جدول اطلاعات حقوق فروردین پرسنل'!AO153&gt;'جدول مالیات حقوق'!$B$8,'جدول اطلاعات حقوق فروردین پرسنل'!AO153-'جدول مالیات حقوق'!$B$8,0)</f>
        <v>0</v>
      </c>
      <c r="C158" s="31">
        <f t="shared" si="8"/>
        <v>0</v>
      </c>
      <c r="D158" s="34">
        <f t="shared" si="9"/>
        <v>119400000</v>
      </c>
      <c r="E158" s="34">
        <f t="shared" si="10"/>
        <v>119400000</v>
      </c>
      <c r="F158" s="32">
        <v>0.3</v>
      </c>
    </row>
    <row r="159" spans="1:6" x14ac:dyDescent="0.3">
      <c r="A159" s="30" t="s">
        <v>14</v>
      </c>
      <c r="B159" s="31">
        <f>IF('جدول اطلاعات حقوق فروردین پرسنل'!AO154&gt;'جدول مالیات حقوق'!$B$8,'جدول اطلاعات حقوق فروردین پرسنل'!AO154-'جدول مالیات حقوق'!$B$8,0)</f>
        <v>0</v>
      </c>
      <c r="C159" s="31">
        <f t="shared" si="8"/>
        <v>0</v>
      </c>
      <c r="D159" s="34">
        <f t="shared" si="9"/>
        <v>119400000</v>
      </c>
      <c r="E159" s="34">
        <f t="shared" si="10"/>
        <v>119400000</v>
      </c>
      <c r="F159" s="32">
        <v>0.3</v>
      </c>
    </row>
    <row r="160" spans="1:6" x14ac:dyDescent="0.3">
      <c r="A160" s="30" t="s">
        <v>14</v>
      </c>
      <c r="B160" s="31">
        <f>IF('جدول اطلاعات حقوق فروردین پرسنل'!AO155&gt;'جدول مالیات حقوق'!$B$8,'جدول اطلاعات حقوق فروردین پرسنل'!AO155-'جدول مالیات حقوق'!$B$8,0)</f>
        <v>0</v>
      </c>
      <c r="C160" s="31">
        <f t="shared" si="8"/>
        <v>0</v>
      </c>
      <c r="D160" s="34">
        <f t="shared" si="9"/>
        <v>119400000</v>
      </c>
      <c r="E160" s="34">
        <f t="shared" si="10"/>
        <v>119400000</v>
      </c>
      <c r="F160" s="32">
        <v>0.3</v>
      </c>
    </row>
    <row r="161" spans="1:6" x14ac:dyDescent="0.3">
      <c r="A161" s="30" t="s">
        <v>14</v>
      </c>
      <c r="B161" s="31">
        <f>IF('جدول اطلاعات حقوق فروردین پرسنل'!AO156&gt;'جدول مالیات حقوق'!$B$8,'جدول اطلاعات حقوق فروردین پرسنل'!AO156-'جدول مالیات حقوق'!$B$8,0)</f>
        <v>0</v>
      </c>
      <c r="C161" s="31">
        <f t="shared" si="8"/>
        <v>0</v>
      </c>
      <c r="D161" s="34">
        <f t="shared" si="9"/>
        <v>119400000</v>
      </c>
      <c r="E161" s="34">
        <f t="shared" si="10"/>
        <v>119400000</v>
      </c>
      <c r="F161" s="32">
        <v>0.3</v>
      </c>
    </row>
    <row r="162" spans="1:6" x14ac:dyDescent="0.3">
      <c r="A162" s="30" t="s">
        <v>14</v>
      </c>
      <c r="B162" s="31">
        <f>IF('جدول اطلاعات حقوق فروردین پرسنل'!AO157&gt;'جدول مالیات حقوق'!$B$8,'جدول اطلاعات حقوق فروردین پرسنل'!AO157-'جدول مالیات حقوق'!$B$8,0)</f>
        <v>0</v>
      </c>
      <c r="C162" s="31">
        <f t="shared" si="8"/>
        <v>0</v>
      </c>
      <c r="D162" s="34">
        <f t="shared" si="9"/>
        <v>119400000</v>
      </c>
      <c r="E162" s="34">
        <f t="shared" si="10"/>
        <v>119400000</v>
      </c>
      <c r="F162" s="32">
        <v>0.3</v>
      </c>
    </row>
    <row r="163" spans="1:6" x14ac:dyDescent="0.3">
      <c r="A163" s="30" t="s">
        <v>14</v>
      </c>
      <c r="B163" s="31">
        <f>IF('جدول اطلاعات حقوق فروردین پرسنل'!AO158&gt;'جدول مالیات حقوق'!$B$8,'جدول اطلاعات حقوق فروردین پرسنل'!AO158-'جدول مالیات حقوق'!$B$8,0)</f>
        <v>0</v>
      </c>
      <c r="C163" s="31">
        <f t="shared" si="8"/>
        <v>0</v>
      </c>
      <c r="D163" s="34">
        <f t="shared" si="9"/>
        <v>119400000</v>
      </c>
      <c r="E163" s="34">
        <f t="shared" si="10"/>
        <v>119400000</v>
      </c>
      <c r="F163" s="32">
        <v>0.3</v>
      </c>
    </row>
    <row r="164" spans="1:6" x14ac:dyDescent="0.3">
      <c r="A164" s="30" t="s">
        <v>14</v>
      </c>
      <c r="B164" s="31">
        <f>IF('جدول اطلاعات حقوق فروردین پرسنل'!AO159&gt;'جدول مالیات حقوق'!$B$8,'جدول اطلاعات حقوق فروردین پرسنل'!AO159-'جدول مالیات حقوق'!$B$8,0)</f>
        <v>0</v>
      </c>
      <c r="C164" s="31">
        <f t="shared" si="8"/>
        <v>0</v>
      </c>
      <c r="D164" s="34">
        <f t="shared" si="9"/>
        <v>119400000</v>
      </c>
      <c r="E164" s="34">
        <f t="shared" si="10"/>
        <v>119400000</v>
      </c>
      <c r="F164" s="32">
        <v>0.3</v>
      </c>
    </row>
    <row r="165" spans="1:6" x14ac:dyDescent="0.3">
      <c r="A165" s="30" t="s">
        <v>14</v>
      </c>
      <c r="B165" s="31">
        <f>IF('جدول اطلاعات حقوق فروردین پرسنل'!AO160&gt;'جدول مالیات حقوق'!$B$8,'جدول اطلاعات حقوق فروردین پرسنل'!AO160-'جدول مالیات حقوق'!$B$8,0)</f>
        <v>0</v>
      </c>
      <c r="C165" s="31">
        <f t="shared" si="8"/>
        <v>0</v>
      </c>
      <c r="D165" s="34">
        <f t="shared" si="9"/>
        <v>119400000</v>
      </c>
      <c r="E165" s="34">
        <f t="shared" si="10"/>
        <v>119400000</v>
      </c>
      <c r="F165" s="32">
        <v>0.3</v>
      </c>
    </row>
    <row r="166" spans="1:6" x14ac:dyDescent="0.3">
      <c r="A166" s="30" t="s">
        <v>14</v>
      </c>
      <c r="B166" s="31">
        <f>IF('جدول اطلاعات حقوق فروردین پرسنل'!AO161&gt;'جدول مالیات حقوق'!$B$8,'جدول اطلاعات حقوق فروردین پرسنل'!AO161-'جدول مالیات حقوق'!$B$8,0)</f>
        <v>0</v>
      </c>
      <c r="C166" s="31">
        <f t="shared" si="8"/>
        <v>0</v>
      </c>
      <c r="D166" s="34">
        <f t="shared" si="9"/>
        <v>119400000</v>
      </c>
      <c r="E166" s="34">
        <f t="shared" si="10"/>
        <v>119400000</v>
      </c>
      <c r="F166" s="32">
        <v>0.3</v>
      </c>
    </row>
    <row r="167" spans="1:6" x14ac:dyDescent="0.3">
      <c r="A167" s="30" t="s">
        <v>14</v>
      </c>
      <c r="B167" s="31">
        <f>IF('جدول اطلاعات حقوق فروردین پرسنل'!AO162&gt;'جدول مالیات حقوق'!$B$8,'جدول اطلاعات حقوق فروردین پرسنل'!AO162-'جدول مالیات حقوق'!$B$8,0)</f>
        <v>0</v>
      </c>
      <c r="C167" s="31">
        <f t="shared" si="8"/>
        <v>0</v>
      </c>
      <c r="D167" s="34">
        <f t="shared" si="9"/>
        <v>119400000</v>
      </c>
      <c r="E167" s="34">
        <f t="shared" si="10"/>
        <v>119400000</v>
      </c>
      <c r="F167" s="32">
        <v>0.3</v>
      </c>
    </row>
    <row r="168" spans="1:6" x14ac:dyDescent="0.3">
      <c r="A168" s="30" t="s">
        <v>14</v>
      </c>
      <c r="B168" s="31">
        <f>IF('جدول اطلاعات حقوق فروردین پرسنل'!AO163&gt;'جدول مالیات حقوق'!$B$8,'جدول اطلاعات حقوق فروردین پرسنل'!AO163-'جدول مالیات حقوق'!$B$8,0)</f>
        <v>0</v>
      </c>
      <c r="C168" s="31">
        <f t="shared" si="8"/>
        <v>0</v>
      </c>
      <c r="D168" s="34">
        <f t="shared" si="9"/>
        <v>119400000</v>
      </c>
      <c r="E168" s="34">
        <f t="shared" si="10"/>
        <v>119400000</v>
      </c>
      <c r="F168" s="32">
        <v>0.3</v>
      </c>
    </row>
    <row r="169" spans="1:6" x14ac:dyDescent="0.3">
      <c r="A169" s="30" t="s">
        <v>14</v>
      </c>
      <c r="B169" s="31">
        <f>IF('جدول اطلاعات حقوق فروردین پرسنل'!AO164&gt;'جدول مالیات حقوق'!$B$8,'جدول اطلاعات حقوق فروردین پرسنل'!AO164-'جدول مالیات حقوق'!$B$8,0)</f>
        <v>0</v>
      </c>
      <c r="C169" s="31">
        <f t="shared" si="8"/>
        <v>0</v>
      </c>
      <c r="D169" s="34">
        <f t="shared" si="9"/>
        <v>119400000</v>
      </c>
      <c r="E169" s="34">
        <f t="shared" si="10"/>
        <v>119400000</v>
      </c>
      <c r="F169" s="32">
        <v>0.3</v>
      </c>
    </row>
    <row r="170" spans="1:6" x14ac:dyDescent="0.3">
      <c r="A170" s="30" t="s">
        <v>14</v>
      </c>
      <c r="B170" s="31">
        <f>IF('جدول اطلاعات حقوق فروردین پرسنل'!AO165&gt;'جدول مالیات حقوق'!$B$8,'جدول اطلاعات حقوق فروردین پرسنل'!AO165-'جدول مالیات حقوق'!$B$8,0)</f>
        <v>0</v>
      </c>
      <c r="C170" s="31">
        <f t="shared" si="8"/>
        <v>0</v>
      </c>
      <c r="D170" s="34">
        <f t="shared" si="9"/>
        <v>119400000</v>
      </c>
      <c r="E170" s="34">
        <f t="shared" si="10"/>
        <v>119400000</v>
      </c>
      <c r="F170" s="32">
        <v>0.3</v>
      </c>
    </row>
    <row r="171" spans="1:6" x14ac:dyDescent="0.3">
      <c r="A171" s="30" t="s">
        <v>14</v>
      </c>
      <c r="B171" s="31">
        <f>IF('جدول اطلاعات حقوق فروردین پرسنل'!AO166&gt;'جدول مالیات حقوق'!$B$8,'جدول اطلاعات حقوق فروردین پرسنل'!AO166-'جدول مالیات حقوق'!$B$8,0)</f>
        <v>0</v>
      </c>
      <c r="C171" s="31">
        <f t="shared" si="8"/>
        <v>0</v>
      </c>
      <c r="D171" s="34">
        <f t="shared" si="9"/>
        <v>119400000</v>
      </c>
      <c r="E171" s="34">
        <f t="shared" si="10"/>
        <v>119400000</v>
      </c>
      <c r="F171" s="32">
        <v>0.3</v>
      </c>
    </row>
    <row r="172" spans="1:6" x14ac:dyDescent="0.3">
      <c r="A172" s="30" t="s">
        <v>14</v>
      </c>
      <c r="B172" s="31">
        <f>IF('جدول اطلاعات حقوق فروردین پرسنل'!AO167&gt;'جدول مالیات حقوق'!$B$8,'جدول اطلاعات حقوق فروردین پرسنل'!AO167-'جدول مالیات حقوق'!$B$8,0)</f>
        <v>0</v>
      </c>
      <c r="C172" s="31">
        <f t="shared" si="8"/>
        <v>0</v>
      </c>
      <c r="D172" s="34">
        <f t="shared" si="9"/>
        <v>119400000</v>
      </c>
      <c r="E172" s="34">
        <f t="shared" si="10"/>
        <v>119400000</v>
      </c>
      <c r="F172" s="32">
        <v>0.3</v>
      </c>
    </row>
    <row r="173" spans="1:6" x14ac:dyDescent="0.3">
      <c r="A173" s="30" t="s">
        <v>14</v>
      </c>
      <c r="B173" s="31">
        <f>IF('جدول اطلاعات حقوق فروردین پرسنل'!AO168&gt;'جدول مالیات حقوق'!$B$8,'جدول اطلاعات حقوق فروردین پرسنل'!AO168-'جدول مالیات حقوق'!$B$8,0)</f>
        <v>0</v>
      </c>
      <c r="C173" s="31">
        <f t="shared" si="8"/>
        <v>0</v>
      </c>
      <c r="D173" s="34">
        <f t="shared" si="9"/>
        <v>119400000</v>
      </c>
      <c r="E173" s="34">
        <f t="shared" si="10"/>
        <v>119400000</v>
      </c>
      <c r="F173" s="32">
        <v>0.3</v>
      </c>
    </row>
    <row r="174" spans="1:6" x14ac:dyDescent="0.3">
      <c r="A174" s="30" t="s">
        <v>14</v>
      </c>
      <c r="B174" s="31">
        <f>IF('جدول اطلاعات حقوق فروردین پرسنل'!AO169&gt;'جدول مالیات حقوق'!$B$8,'جدول اطلاعات حقوق فروردین پرسنل'!AO169-'جدول مالیات حقوق'!$B$8,0)</f>
        <v>0</v>
      </c>
      <c r="C174" s="31">
        <f t="shared" si="8"/>
        <v>0</v>
      </c>
      <c r="D174" s="34">
        <f t="shared" si="9"/>
        <v>119400000</v>
      </c>
      <c r="E174" s="34">
        <f t="shared" si="10"/>
        <v>119400000</v>
      </c>
      <c r="F174" s="32">
        <v>0.3</v>
      </c>
    </row>
    <row r="175" spans="1:6" x14ac:dyDescent="0.3">
      <c r="A175" s="30" t="s">
        <v>14</v>
      </c>
      <c r="B175" s="31">
        <f>IF('جدول اطلاعات حقوق فروردین پرسنل'!AO170&gt;'جدول مالیات حقوق'!$B$8,'جدول اطلاعات حقوق فروردین پرسنل'!AO170-'جدول مالیات حقوق'!$B$8,0)</f>
        <v>0</v>
      </c>
      <c r="C175" s="31">
        <f t="shared" si="8"/>
        <v>0</v>
      </c>
      <c r="D175" s="34">
        <f t="shared" si="9"/>
        <v>119400000</v>
      </c>
      <c r="E175" s="34">
        <f t="shared" si="10"/>
        <v>119400000</v>
      </c>
      <c r="F175" s="32">
        <v>0.3</v>
      </c>
    </row>
    <row r="176" spans="1:6" x14ac:dyDescent="0.3">
      <c r="A176" s="30" t="s">
        <v>14</v>
      </c>
      <c r="B176" s="31">
        <f>IF('جدول اطلاعات حقوق فروردین پرسنل'!AO171&gt;'جدول مالیات حقوق'!$B$8,'جدول اطلاعات حقوق فروردین پرسنل'!AO171-'جدول مالیات حقوق'!$B$8,0)</f>
        <v>0</v>
      </c>
      <c r="C176" s="31">
        <f t="shared" si="8"/>
        <v>0</v>
      </c>
      <c r="D176" s="34">
        <f t="shared" si="9"/>
        <v>119400000</v>
      </c>
      <c r="E176" s="34">
        <f t="shared" si="10"/>
        <v>119400000</v>
      </c>
      <c r="F176" s="32">
        <v>0.3</v>
      </c>
    </row>
    <row r="177" spans="1:6" x14ac:dyDescent="0.3">
      <c r="A177" s="30" t="s">
        <v>14</v>
      </c>
      <c r="B177" s="31">
        <f>IF('جدول اطلاعات حقوق فروردین پرسنل'!AO172&gt;'جدول مالیات حقوق'!$B$8,'جدول اطلاعات حقوق فروردین پرسنل'!AO172-'جدول مالیات حقوق'!$B$8,0)</f>
        <v>0</v>
      </c>
      <c r="C177" s="31">
        <f t="shared" si="8"/>
        <v>0</v>
      </c>
      <c r="D177" s="34">
        <f t="shared" si="9"/>
        <v>119400000</v>
      </c>
      <c r="E177" s="34">
        <f t="shared" si="10"/>
        <v>119400000</v>
      </c>
      <c r="F177" s="32">
        <v>0.3</v>
      </c>
    </row>
    <row r="178" spans="1:6" x14ac:dyDescent="0.3">
      <c r="A178" s="30" t="s">
        <v>14</v>
      </c>
      <c r="B178" s="31">
        <f>IF('جدول اطلاعات حقوق فروردین پرسنل'!AO173&gt;'جدول مالیات حقوق'!$B$8,'جدول اطلاعات حقوق فروردین پرسنل'!AO173-'جدول مالیات حقوق'!$B$8,0)</f>
        <v>0</v>
      </c>
      <c r="C178" s="31">
        <f t="shared" si="8"/>
        <v>0</v>
      </c>
      <c r="D178" s="34">
        <f t="shared" si="9"/>
        <v>119400000</v>
      </c>
      <c r="E178" s="34">
        <f t="shared" si="10"/>
        <v>119400000</v>
      </c>
      <c r="F178" s="32">
        <v>0.3</v>
      </c>
    </row>
    <row r="179" spans="1:6" x14ac:dyDescent="0.3">
      <c r="A179" s="30" t="s">
        <v>14</v>
      </c>
      <c r="B179" s="31">
        <f>IF('جدول اطلاعات حقوق فروردین پرسنل'!AO174&gt;'جدول مالیات حقوق'!$B$8,'جدول اطلاعات حقوق فروردین پرسنل'!AO174-'جدول مالیات حقوق'!$B$8,0)</f>
        <v>0</v>
      </c>
      <c r="C179" s="31">
        <f t="shared" si="8"/>
        <v>0</v>
      </c>
      <c r="D179" s="34">
        <f t="shared" si="9"/>
        <v>119400000</v>
      </c>
      <c r="E179" s="34">
        <f t="shared" si="10"/>
        <v>119400000</v>
      </c>
      <c r="F179" s="32">
        <v>0.3</v>
      </c>
    </row>
    <row r="180" spans="1:6" x14ac:dyDescent="0.3">
      <c r="A180" s="30" t="s">
        <v>14</v>
      </c>
      <c r="B180" s="31">
        <f>IF('جدول اطلاعات حقوق فروردین پرسنل'!AO175&gt;'جدول مالیات حقوق'!$B$8,'جدول اطلاعات حقوق فروردین پرسنل'!AO175-'جدول مالیات حقوق'!$B$8,0)</f>
        <v>0</v>
      </c>
      <c r="C180" s="31">
        <f t="shared" si="8"/>
        <v>0</v>
      </c>
      <c r="D180" s="34">
        <f t="shared" si="9"/>
        <v>119400000</v>
      </c>
      <c r="E180" s="34">
        <f t="shared" si="10"/>
        <v>119400000</v>
      </c>
      <c r="F180" s="32">
        <v>0.3</v>
      </c>
    </row>
    <row r="181" spans="1:6" x14ac:dyDescent="0.3">
      <c r="A181" s="30" t="s">
        <v>14</v>
      </c>
      <c r="B181" s="31">
        <f>IF('جدول اطلاعات حقوق فروردین پرسنل'!AO176&gt;'جدول مالیات حقوق'!$B$8,'جدول اطلاعات حقوق فروردین پرسنل'!AO176-'جدول مالیات حقوق'!$B$8,0)</f>
        <v>0</v>
      </c>
      <c r="C181" s="31">
        <f t="shared" si="8"/>
        <v>0</v>
      </c>
      <c r="D181" s="34">
        <f t="shared" si="9"/>
        <v>119400000</v>
      </c>
      <c r="E181" s="34">
        <f t="shared" si="10"/>
        <v>119400000</v>
      </c>
      <c r="F181" s="32">
        <v>0.3</v>
      </c>
    </row>
    <row r="182" spans="1:6" x14ac:dyDescent="0.3">
      <c r="A182" s="30" t="s">
        <v>14</v>
      </c>
      <c r="B182" s="31">
        <f>IF('جدول اطلاعات حقوق فروردین پرسنل'!AO177&gt;'جدول مالیات حقوق'!$B$8,'جدول اطلاعات حقوق فروردین پرسنل'!AO177-'جدول مالیات حقوق'!$B$8,0)</f>
        <v>0</v>
      </c>
      <c r="C182" s="31">
        <f t="shared" si="8"/>
        <v>0</v>
      </c>
      <c r="D182" s="34">
        <f t="shared" si="9"/>
        <v>119400000</v>
      </c>
      <c r="E182" s="34">
        <f t="shared" si="10"/>
        <v>119400000</v>
      </c>
      <c r="F182" s="32">
        <v>0.3</v>
      </c>
    </row>
    <row r="183" spans="1:6" x14ac:dyDescent="0.3">
      <c r="A183" s="30" t="s">
        <v>14</v>
      </c>
      <c r="B183" s="31">
        <f>IF('جدول اطلاعات حقوق فروردین پرسنل'!AO178&gt;'جدول مالیات حقوق'!$B$8,'جدول اطلاعات حقوق فروردین پرسنل'!AO178-'جدول مالیات حقوق'!$B$8,0)</f>
        <v>0</v>
      </c>
      <c r="C183" s="31">
        <f t="shared" si="8"/>
        <v>0</v>
      </c>
      <c r="D183" s="34">
        <f t="shared" si="9"/>
        <v>119400000</v>
      </c>
      <c r="E183" s="34">
        <f t="shared" si="10"/>
        <v>119400000</v>
      </c>
      <c r="F183" s="32">
        <v>0.3</v>
      </c>
    </row>
    <row r="184" spans="1:6" x14ac:dyDescent="0.3">
      <c r="A184" s="30" t="s">
        <v>14</v>
      </c>
      <c r="B184" s="31">
        <f>IF('جدول اطلاعات حقوق فروردین پرسنل'!AO179&gt;'جدول مالیات حقوق'!$B$8,'جدول اطلاعات حقوق فروردین پرسنل'!AO179-'جدول مالیات حقوق'!$B$8,0)</f>
        <v>0</v>
      </c>
      <c r="C184" s="31">
        <f t="shared" si="8"/>
        <v>0</v>
      </c>
      <c r="D184" s="34">
        <f t="shared" si="9"/>
        <v>119400000</v>
      </c>
      <c r="E184" s="34">
        <f t="shared" si="10"/>
        <v>119400000</v>
      </c>
      <c r="F184" s="32">
        <v>0.3</v>
      </c>
    </row>
    <row r="185" spans="1:6" x14ac:dyDescent="0.3">
      <c r="A185" s="30" t="s">
        <v>14</v>
      </c>
      <c r="B185" s="31">
        <f>IF('جدول اطلاعات حقوق فروردین پرسنل'!AO180&gt;'جدول مالیات حقوق'!$B$8,'جدول اطلاعات حقوق فروردین پرسنل'!AO180-'جدول مالیات حقوق'!$B$8,0)</f>
        <v>0</v>
      </c>
      <c r="C185" s="31">
        <f t="shared" si="8"/>
        <v>0</v>
      </c>
      <c r="D185" s="34">
        <f t="shared" si="9"/>
        <v>119400000</v>
      </c>
      <c r="E185" s="34">
        <f t="shared" si="10"/>
        <v>119400000</v>
      </c>
      <c r="F185" s="32">
        <v>0.3</v>
      </c>
    </row>
    <row r="186" spans="1:6" x14ac:dyDescent="0.3">
      <c r="A186" s="30" t="s">
        <v>14</v>
      </c>
      <c r="B186" s="31">
        <f>IF('جدول اطلاعات حقوق فروردین پرسنل'!AO181&gt;'جدول مالیات حقوق'!$B$8,'جدول اطلاعات حقوق فروردین پرسنل'!AO181-'جدول مالیات حقوق'!$B$8,0)</f>
        <v>0</v>
      </c>
      <c r="C186" s="31">
        <f t="shared" si="8"/>
        <v>0</v>
      </c>
      <c r="D186" s="34">
        <f t="shared" si="9"/>
        <v>119400000</v>
      </c>
      <c r="E186" s="34">
        <f t="shared" si="10"/>
        <v>119400000</v>
      </c>
      <c r="F186" s="32">
        <v>0.3</v>
      </c>
    </row>
    <row r="187" spans="1:6" x14ac:dyDescent="0.3">
      <c r="A187" s="30" t="s">
        <v>14</v>
      </c>
      <c r="B187" s="31">
        <f>IF('جدول اطلاعات حقوق فروردین پرسنل'!AO182&gt;'جدول مالیات حقوق'!$B$8,'جدول اطلاعات حقوق فروردین پرسنل'!AO182-'جدول مالیات حقوق'!$B$8,0)</f>
        <v>0</v>
      </c>
      <c r="C187" s="31">
        <f t="shared" si="8"/>
        <v>0</v>
      </c>
      <c r="D187" s="34">
        <f t="shared" si="9"/>
        <v>119400000</v>
      </c>
      <c r="E187" s="34">
        <f t="shared" si="10"/>
        <v>119400000</v>
      </c>
      <c r="F187" s="32">
        <v>0.3</v>
      </c>
    </row>
    <row r="188" spans="1:6" x14ac:dyDescent="0.3">
      <c r="A188" s="30" t="s">
        <v>14</v>
      </c>
      <c r="B188" s="31">
        <f>IF('جدول اطلاعات حقوق فروردین پرسنل'!AO183&gt;'جدول مالیات حقوق'!$B$8,'جدول اطلاعات حقوق فروردین پرسنل'!AO183-'جدول مالیات حقوق'!$B$8,0)</f>
        <v>0</v>
      </c>
      <c r="C188" s="31">
        <f t="shared" si="8"/>
        <v>0</v>
      </c>
      <c r="D188" s="34">
        <f t="shared" si="9"/>
        <v>119400000</v>
      </c>
      <c r="E188" s="34">
        <f t="shared" si="10"/>
        <v>119400000</v>
      </c>
      <c r="F188" s="32">
        <v>0.3</v>
      </c>
    </row>
    <row r="189" spans="1:6" x14ac:dyDescent="0.3">
      <c r="A189" s="30" t="s">
        <v>14</v>
      </c>
      <c r="B189" s="31">
        <f>IF('جدول اطلاعات حقوق فروردین پرسنل'!AO184&gt;'جدول مالیات حقوق'!$B$8,'جدول اطلاعات حقوق فروردین پرسنل'!AO184-'جدول مالیات حقوق'!$B$8,0)</f>
        <v>0</v>
      </c>
      <c r="C189" s="31">
        <f t="shared" si="8"/>
        <v>0</v>
      </c>
      <c r="D189" s="34">
        <f t="shared" si="9"/>
        <v>119400000</v>
      </c>
      <c r="E189" s="34">
        <f t="shared" si="10"/>
        <v>119400000</v>
      </c>
      <c r="F189" s="32">
        <v>0.3</v>
      </c>
    </row>
    <row r="190" spans="1:6" x14ac:dyDescent="0.3">
      <c r="A190" s="30" t="s">
        <v>14</v>
      </c>
      <c r="B190" s="31">
        <f>IF('جدول اطلاعات حقوق فروردین پرسنل'!AO185&gt;'جدول مالیات حقوق'!$B$8,'جدول اطلاعات حقوق فروردین پرسنل'!AO185-'جدول مالیات حقوق'!$B$8,0)</f>
        <v>0</v>
      </c>
      <c r="C190" s="31">
        <f t="shared" si="8"/>
        <v>0</v>
      </c>
      <c r="D190" s="34">
        <f t="shared" si="9"/>
        <v>119400000</v>
      </c>
      <c r="E190" s="34">
        <f t="shared" si="10"/>
        <v>119400000</v>
      </c>
      <c r="F190" s="32">
        <v>0.3</v>
      </c>
    </row>
    <row r="191" spans="1:6" x14ac:dyDescent="0.3">
      <c r="A191" s="30" t="s">
        <v>14</v>
      </c>
      <c r="B191" s="31">
        <f>IF('جدول اطلاعات حقوق فروردین پرسنل'!AO186&gt;'جدول مالیات حقوق'!$B$8,'جدول اطلاعات حقوق فروردین پرسنل'!AO186-'جدول مالیات حقوق'!$B$8,0)</f>
        <v>0</v>
      </c>
      <c r="C191" s="31">
        <f t="shared" si="8"/>
        <v>0</v>
      </c>
      <c r="D191" s="34">
        <f t="shared" si="9"/>
        <v>119400000</v>
      </c>
      <c r="E191" s="34">
        <f t="shared" si="10"/>
        <v>119400000</v>
      </c>
      <c r="F191" s="32">
        <v>0.3</v>
      </c>
    </row>
    <row r="192" spans="1:6" x14ac:dyDescent="0.3">
      <c r="A192" s="30" t="s">
        <v>14</v>
      </c>
      <c r="B192" s="31">
        <f>IF('جدول اطلاعات حقوق فروردین پرسنل'!AO187&gt;'جدول مالیات حقوق'!$B$8,'جدول اطلاعات حقوق فروردین پرسنل'!AO187-'جدول مالیات حقوق'!$B$8,0)</f>
        <v>0</v>
      </c>
      <c r="C192" s="31">
        <f t="shared" si="8"/>
        <v>0</v>
      </c>
      <c r="D192" s="34">
        <f t="shared" si="9"/>
        <v>119400000</v>
      </c>
      <c r="E192" s="34">
        <f t="shared" si="10"/>
        <v>119400000</v>
      </c>
      <c r="F192" s="32">
        <v>0.3</v>
      </c>
    </row>
    <row r="193" spans="1:6" x14ac:dyDescent="0.3">
      <c r="A193" s="30" t="s">
        <v>14</v>
      </c>
      <c r="B193" s="31">
        <f>IF('جدول اطلاعات حقوق فروردین پرسنل'!AO188&gt;'جدول مالیات حقوق'!$B$8,'جدول اطلاعات حقوق فروردین پرسنل'!AO188-'جدول مالیات حقوق'!$B$8,0)</f>
        <v>0</v>
      </c>
      <c r="C193" s="31">
        <f t="shared" si="8"/>
        <v>0</v>
      </c>
      <c r="D193" s="34">
        <f t="shared" si="9"/>
        <v>119400000</v>
      </c>
      <c r="E193" s="34">
        <f t="shared" si="10"/>
        <v>119400000</v>
      </c>
      <c r="F193" s="32">
        <v>0.3</v>
      </c>
    </row>
    <row r="194" spans="1:6" x14ac:dyDescent="0.3">
      <c r="A194" s="30" t="s">
        <v>14</v>
      </c>
      <c r="B194" s="31">
        <f>IF('جدول اطلاعات حقوق فروردین پرسنل'!AO189&gt;'جدول مالیات حقوق'!$B$8,'جدول اطلاعات حقوق فروردین پرسنل'!AO189-'جدول مالیات حقوق'!$B$8,0)</f>
        <v>0</v>
      </c>
      <c r="C194" s="31">
        <f t="shared" si="8"/>
        <v>0</v>
      </c>
      <c r="D194" s="34">
        <f t="shared" si="9"/>
        <v>119400000</v>
      </c>
      <c r="E194" s="34">
        <f t="shared" si="10"/>
        <v>119400000</v>
      </c>
      <c r="F194" s="32">
        <v>0.3</v>
      </c>
    </row>
    <row r="195" spans="1:6" x14ac:dyDescent="0.3">
      <c r="A195" s="30" t="s">
        <v>14</v>
      </c>
      <c r="B195" s="31">
        <f>IF('جدول اطلاعات حقوق فروردین پرسنل'!AO190&gt;'جدول مالیات حقوق'!$B$8,'جدول اطلاعات حقوق فروردین پرسنل'!AO190-'جدول مالیات حقوق'!$B$8,0)</f>
        <v>0</v>
      </c>
      <c r="C195" s="31">
        <f t="shared" si="8"/>
        <v>0</v>
      </c>
      <c r="D195" s="34">
        <f t="shared" si="9"/>
        <v>119400000</v>
      </c>
      <c r="E195" s="34">
        <f t="shared" si="10"/>
        <v>119400000</v>
      </c>
      <c r="F195" s="32">
        <v>0.3</v>
      </c>
    </row>
    <row r="196" spans="1:6" x14ac:dyDescent="0.3">
      <c r="A196" s="30" t="s">
        <v>14</v>
      </c>
      <c r="B196" s="31">
        <f>IF('جدول اطلاعات حقوق فروردین پرسنل'!AO191&gt;'جدول مالیات حقوق'!$B$8,'جدول اطلاعات حقوق فروردین پرسنل'!AO191-'جدول مالیات حقوق'!$B$8,0)</f>
        <v>0</v>
      </c>
      <c r="C196" s="31">
        <f t="shared" si="8"/>
        <v>0</v>
      </c>
      <c r="D196" s="34">
        <f t="shared" si="9"/>
        <v>119400000</v>
      </c>
      <c r="E196" s="34">
        <f t="shared" si="10"/>
        <v>119400000</v>
      </c>
      <c r="F196" s="32">
        <v>0.3</v>
      </c>
    </row>
    <row r="197" spans="1:6" x14ac:dyDescent="0.3">
      <c r="A197" s="30" t="s">
        <v>14</v>
      </c>
      <c r="B197" s="31">
        <f>IF('جدول اطلاعات حقوق فروردین پرسنل'!AO192&gt;'جدول مالیات حقوق'!$B$8,'جدول اطلاعات حقوق فروردین پرسنل'!AO192-'جدول مالیات حقوق'!$B$8,0)</f>
        <v>0</v>
      </c>
      <c r="C197" s="31">
        <f t="shared" si="8"/>
        <v>0</v>
      </c>
      <c r="D197" s="34">
        <f t="shared" si="9"/>
        <v>119400000</v>
      </c>
      <c r="E197" s="34">
        <f t="shared" si="10"/>
        <v>119400000</v>
      </c>
      <c r="F197" s="32">
        <v>0.3</v>
      </c>
    </row>
    <row r="198" spans="1:6" x14ac:dyDescent="0.3">
      <c r="A198" s="30" t="s">
        <v>14</v>
      </c>
      <c r="B198" s="31">
        <f>IF('جدول اطلاعات حقوق فروردین پرسنل'!AO193&gt;'جدول مالیات حقوق'!$B$8,'جدول اطلاعات حقوق فروردین پرسنل'!AO193-'جدول مالیات حقوق'!$B$8,0)</f>
        <v>0</v>
      </c>
      <c r="C198" s="31">
        <f t="shared" si="8"/>
        <v>0</v>
      </c>
      <c r="D198" s="34">
        <f t="shared" si="9"/>
        <v>119400000</v>
      </c>
      <c r="E198" s="34">
        <f t="shared" si="10"/>
        <v>119400000</v>
      </c>
      <c r="F198" s="32">
        <v>0.3</v>
      </c>
    </row>
    <row r="199" spans="1:6" x14ac:dyDescent="0.3">
      <c r="A199" s="30" t="s">
        <v>14</v>
      </c>
      <c r="B199" s="31">
        <f>IF('جدول اطلاعات حقوق فروردین پرسنل'!AO194&gt;'جدول مالیات حقوق'!$B$8,'جدول اطلاعات حقوق فروردین پرسنل'!AO194-'جدول مالیات حقوق'!$B$8,0)</f>
        <v>0</v>
      </c>
      <c r="C199" s="31">
        <f t="shared" si="8"/>
        <v>0</v>
      </c>
      <c r="D199" s="34">
        <f t="shared" si="9"/>
        <v>119400000</v>
      </c>
      <c r="E199" s="34">
        <f t="shared" si="10"/>
        <v>119400000</v>
      </c>
      <c r="F199" s="32">
        <v>0.3</v>
      </c>
    </row>
    <row r="200" spans="1:6" x14ac:dyDescent="0.3">
      <c r="A200" s="30" t="s">
        <v>14</v>
      </c>
      <c r="B200" s="31">
        <f>IF('جدول اطلاعات حقوق فروردین پرسنل'!AO195&gt;'جدول مالیات حقوق'!$B$8,'جدول اطلاعات حقوق فروردین پرسنل'!AO195-'جدول مالیات حقوق'!$B$8,0)</f>
        <v>0</v>
      </c>
      <c r="C200" s="31">
        <f t="shared" si="8"/>
        <v>0</v>
      </c>
      <c r="D200" s="34">
        <f t="shared" si="9"/>
        <v>119400000</v>
      </c>
      <c r="E200" s="34">
        <f t="shared" si="10"/>
        <v>119400000</v>
      </c>
      <c r="F200" s="32">
        <v>0.3</v>
      </c>
    </row>
    <row r="201" spans="1:6" x14ac:dyDescent="0.3">
      <c r="A201" s="30" t="s">
        <v>14</v>
      </c>
      <c r="B201" s="31">
        <f>IF('جدول اطلاعات حقوق فروردین پرسنل'!AO196&gt;'جدول مالیات حقوق'!$B$8,'جدول اطلاعات حقوق فروردین پرسنل'!AO196-'جدول مالیات حقوق'!$B$8,0)</f>
        <v>0</v>
      </c>
      <c r="C201" s="31">
        <f t="shared" si="8"/>
        <v>0</v>
      </c>
      <c r="D201" s="34">
        <f t="shared" si="9"/>
        <v>119400000</v>
      </c>
      <c r="E201" s="34">
        <f t="shared" si="10"/>
        <v>119400000</v>
      </c>
      <c r="F201" s="32">
        <v>0.3</v>
      </c>
    </row>
    <row r="202" spans="1:6" x14ac:dyDescent="0.3">
      <c r="A202" s="30" t="s">
        <v>14</v>
      </c>
      <c r="B202" s="31">
        <f>IF('جدول اطلاعات حقوق فروردین پرسنل'!AO197&gt;'جدول مالیات حقوق'!$B$8,'جدول اطلاعات حقوق فروردین پرسنل'!AO197-'جدول مالیات حقوق'!$B$8,0)</f>
        <v>0</v>
      </c>
      <c r="C202" s="31">
        <f t="shared" ref="C202:C265" si="11">ROUND((B202*F202),0)</f>
        <v>0</v>
      </c>
      <c r="D202" s="34">
        <f t="shared" ref="D202:D265" si="12">C202+$D$8</f>
        <v>119400000</v>
      </c>
      <c r="E202" s="34">
        <f t="shared" si="10"/>
        <v>119400000</v>
      </c>
      <c r="F202" s="32">
        <v>0.3</v>
      </c>
    </row>
    <row r="203" spans="1:6" x14ac:dyDescent="0.3">
      <c r="A203" s="30" t="s">
        <v>14</v>
      </c>
      <c r="B203" s="31">
        <f>IF('جدول اطلاعات حقوق فروردین پرسنل'!AO198&gt;'جدول مالیات حقوق'!$B$8,'جدول اطلاعات حقوق فروردین پرسنل'!AO198-'جدول مالیات حقوق'!$B$8,0)</f>
        <v>0</v>
      </c>
      <c r="C203" s="31">
        <f t="shared" si="11"/>
        <v>0</v>
      </c>
      <c r="D203" s="34">
        <f t="shared" si="12"/>
        <v>119400000</v>
      </c>
      <c r="E203" s="34">
        <f t="shared" ref="E203:E266" si="13">D202</f>
        <v>119400000</v>
      </c>
      <c r="F203" s="32">
        <v>0.3</v>
      </c>
    </row>
    <row r="204" spans="1:6" x14ac:dyDescent="0.3">
      <c r="A204" s="30" t="s">
        <v>14</v>
      </c>
      <c r="B204" s="31">
        <f>IF('جدول اطلاعات حقوق فروردین پرسنل'!AO199&gt;'جدول مالیات حقوق'!$B$8,'جدول اطلاعات حقوق فروردین پرسنل'!AO199-'جدول مالیات حقوق'!$B$8,0)</f>
        <v>0</v>
      </c>
      <c r="C204" s="31">
        <f t="shared" si="11"/>
        <v>0</v>
      </c>
      <c r="D204" s="34">
        <f t="shared" si="12"/>
        <v>119400000</v>
      </c>
      <c r="E204" s="34">
        <f t="shared" si="13"/>
        <v>119400000</v>
      </c>
      <c r="F204" s="32">
        <v>0.3</v>
      </c>
    </row>
    <row r="205" spans="1:6" x14ac:dyDescent="0.3">
      <c r="A205" s="30" t="s">
        <v>14</v>
      </c>
      <c r="B205" s="31">
        <f>IF('جدول اطلاعات حقوق فروردین پرسنل'!AO200&gt;'جدول مالیات حقوق'!$B$8,'جدول اطلاعات حقوق فروردین پرسنل'!AO200-'جدول مالیات حقوق'!$B$8,0)</f>
        <v>0</v>
      </c>
      <c r="C205" s="31">
        <f t="shared" si="11"/>
        <v>0</v>
      </c>
      <c r="D205" s="34">
        <f t="shared" si="12"/>
        <v>119400000</v>
      </c>
      <c r="E205" s="34">
        <f t="shared" si="13"/>
        <v>119400000</v>
      </c>
      <c r="F205" s="32">
        <v>0.3</v>
      </c>
    </row>
    <row r="206" spans="1:6" x14ac:dyDescent="0.3">
      <c r="A206" s="30" t="s">
        <v>14</v>
      </c>
      <c r="B206" s="31">
        <f>IF('جدول اطلاعات حقوق فروردین پرسنل'!AO201&gt;'جدول مالیات حقوق'!$B$8,'جدول اطلاعات حقوق فروردین پرسنل'!AO201-'جدول مالیات حقوق'!$B$8,0)</f>
        <v>0</v>
      </c>
      <c r="C206" s="31">
        <f t="shared" si="11"/>
        <v>0</v>
      </c>
      <c r="D206" s="34">
        <f t="shared" si="12"/>
        <v>119400000</v>
      </c>
      <c r="E206" s="34">
        <f t="shared" si="13"/>
        <v>119400000</v>
      </c>
      <c r="F206" s="32">
        <v>0.3</v>
      </c>
    </row>
    <row r="207" spans="1:6" x14ac:dyDescent="0.3">
      <c r="A207" s="30" t="s">
        <v>14</v>
      </c>
      <c r="B207" s="31">
        <f>IF('جدول اطلاعات حقوق فروردین پرسنل'!AO202&gt;'جدول مالیات حقوق'!$B$8,'جدول اطلاعات حقوق فروردین پرسنل'!AO202-'جدول مالیات حقوق'!$B$8,0)</f>
        <v>0</v>
      </c>
      <c r="C207" s="31">
        <f t="shared" si="11"/>
        <v>0</v>
      </c>
      <c r="D207" s="34">
        <f t="shared" si="12"/>
        <v>119400000</v>
      </c>
      <c r="E207" s="34">
        <f t="shared" si="13"/>
        <v>119400000</v>
      </c>
      <c r="F207" s="32">
        <v>0.3</v>
      </c>
    </row>
    <row r="208" spans="1:6" x14ac:dyDescent="0.3">
      <c r="A208" s="30" t="s">
        <v>14</v>
      </c>
      <c r="B208" s="31">
        <f>IF('جدول اطلاعات حقوق فروردین پرسنل'!AO203&gt;'جدول مالیات حقوق'!$B$8,'جدول اطلاعات حقوق فروردین پرسنل'!AO203-'جدول مالیات حقوق'!$B$8,0)</f>
        <v>0</v>
      </c>
      <c r="C208" s="31">
        <f t="shared" si="11"/>
        <v>0</v>
      </c>
      <c r="D208" s="34">
        <f t="shared" si="12"/>
        <v>119400000</v>
      </c>
      <c r="E208" s="34">
        <f t="shared" si="13"/>
        <v>119400000</v>
      </c>
      <c r="F208" s="32">
        <v>0.3</v>
      </c>
    </row>
    <row r="209" spans="1:6" x14ac:dyDescent="0.3">
      <c r="A209" s="30" t="s">
        <v>14</v>
      </c>
      <c r="B209" s="31">
        <f>IF('جدول اطلاعات حقوق فروردین پرسنل'!AO204&gt;'جدول مالیات حقوق'!$B$8,'جدول اطلاعات حقوق فروردین پرسنل'!AO204-'جدول مالیات حقوق'!$B$8,0)</f>
        <v>0</v>
      </c>
      <c r="C209" s="31">
        <f t="shared" si="11"/>
        <v>0</v>
      </c>
      <c r="D209" s="34">
        <f t="shared" si="12"/>
        <v>119400000</v>
      </c>
      <c r="E209" s="34">
        <f t="shared" si="13"/>
        <v>119400000</v>
      </c>
      <c r="F209" s="32">
        <v>0.3</v>
      </c>
    </row>
    <row r="210" spans="1:6" x14ac:dyDescent="0.3">
      <c r="A210" s="30" t="s">
        <v>14</v>
      </c>
      <c r="B210" s="31">
        <f>IF('جدول اطلاعات حقوق فروردین پرسنل'!AO205&gt;'جدول مالیات حقوق'!$B$8,'جدول اطلاعات حقوق فروردین پرسنل'!AO205-'جدول مالیات حقوق'!$B$8,0)</f>
        <v>0</v>
      </c>
      <c r="C210" s="31">
        <f t="shared" si="11"/>
        <v>0</v>
      </c>
      <c r="D210" s="34">
        <f t="shared" si="12"/>
        <v>119400000</v>
      </c>
      <c r="E210" s="34">
        <f t="shared" si="13"/>
        <v>119400000</v>
      </c>
      <c r="F210" s="32">
        <v>0.3</v>
      </c>
    </row>
    <row r="211" spans="1:6" x14ac:dyDescent="0.3">
      <c r="A211" s="30" t="s">
        <v>14</v>
      </c>
      <c r="B211" s="31">
        <f>IF('جدول اطلاعات حقوق فروردین پرسنل'!AO206&gt;'جدول مالیات حقوق'!$B$8,'جدول اطلاعات حقوق فروردین پرسنل'!AO206-'جدول مالیات حقوق'!$B$8,0)</f>
        <v>0</v>
      </c>
      <c r="C211" s="31">
        <f t="shared" si="11"/>
        <v>0</v>
      </c>
      <c r="D211" s="34">
        <f t="shared" si="12"/>
        <v>119400000</v>
      </c>
      <c r="E211" s="34">
        <f t="shared" si="13"/>
        <v>119400000</v>
      </c>
      <c r="F211" s="32">
        <v>0.3</v>
      </c>
    </row>
    <row r="212" spans="1:6" x14ac:dyDescent="0.3">
      <c r="A212" s="30" t="s">
        <v>14</v>
      </c>
      <c r="B212" s="31">
        <f>IF('جدول اطلاعات حقوق فروردین پرسنل'!AO207&gt;'جدول مالیات حقوق'!$B$8,'جدول اطلاعات حقوق فروردین پرسنل'!AO207-'جدول مالیات حقوق'!$B$8,0)</f>
        <v>0</v>
      </c>
      <c r="C212" s="31">
        <f t="shared" si="11"/>
        <v>0</v>
      </c>
      <c r="D212" s="34">
        <f t="shared" si="12"/>
        <v>119400000</v>
      </c>
      <c r="E212" s="34">
        <f t="shared" si="13"/>
        <v>119400000</v>
      </c>
      <c r="F212" s="32">
        <v>0.3</v>
      </c>
    </row>
    <row r="213" spans="1:6" x14ac:dyDescent="0.3">
      <c r="A213" s="30" t="s">
        <v>14</v>
      </c>
      <c r="B213" s="31">
        <f>IF('جدول اطلاعات حقوق فروردین پرسنل'!AO208&gt;'جدول مالیات حقوق'!$B$8,'جدول اطلاعات حقوق فروردین پرسنل'!AO208-'جدول مالیات حقوق'!$B$8,0)</f>
        <v>0</v>
      </c>
      <c r="C213" s="31">
        <f t="shared" si="11"/>
        <v>0</v>
      </c>
      <c r="D213" s="34">
        <f t="shared" si="12"/>
        <v>119400000</v>
      </c>
      <c r="E213" s="34">
        <f t="shared" si="13"/>
        <v>119400000</v>
      </c>
      <c r="F213" s="32">
        <v>0.3</v>
      </c>
    </row>
    <row r="214" spans="1:6" x14ac:dyDescent="0.3">
      <c r="A214" s="30" t="s">
        <v>14</v>
      </c>
      <c r="B214" s="31">
        <f>IF('جدول اطلاعات حقوق فروردین پرسنل'!AO209&gt;'جدول مالیات حقوق'!$B$8,'جدول اطلاعات حقوق فروردین پرسنل'!AO209-'جدول مالیات حقوق'!$B$8,0)</f>
        <v>0</v>
      </c>
      <c r="C214" s="31">
        <f t="shared" si="11"/>
        <v>0</v>
      </c>
      <c r="D214" s="34">
        <f t="shared" si="12"/>
        <v>119400000</v>
      </c>
      <c r="E214" s="34">
        <f t="shared" si="13"/>
        <v>119400000</v>
      </c>
      <c r="F214" s="32">
        <v>0.3</v>
      </c>
    </row>
    <row r="215" spans="1:6" x14ac:dyDescent="0.3">
      <c r="A215" s="30" t="s">
        <v>14</v>
      </c>
      <c r="B215" s="31">
        <f>IF('جدول اطلاعات حقوق فروردین پرسنل'!AO210&gt;'جدول مالیات حقوق'!$B$8,'جدول اطلاعات حقوق فروردین پرسنل'!AO210-'جدول مالیات حقوق'!$B$8,0)</f>
        <v>0</v>
      </c>
      <c r="C215" s="31">
        <f t="shared" si="11"/>
        <v>0</v>
      </c>
      <c r="D215" s="34">
        <f t="shared" si="12"/>
        <v>119400000</v>
      </c>
      <c r="E215" s="34">
        <f t="shared" si="13"/>
        <v>119400000</v>
      </c>
      <c r="F215" s="32">
        <v>0.3</v>
      </c>
    </row>
    <row r="216" spans="1:6" x14ac:dyDescent="0.3">
      <c r="A216" s="30" t="s">
        <v>14</v>
      </c>
      <c r="B216" s="31">
        <f>IF('جدول اطلاعات حقوق فروردین پرسنل'!AO211&gt;'جدول مالیات حقوق'!$B$8,'جدول اطلاعات حقوق فروردین پرسنل'!AO211-'جدول مالیات حقوق'!$B$8,0)</f>
        <v>0</v>
      </c>
      <c r="C216" s="31">
        <f t="shared" si="11"/>
        <v>0</v>
      </c>
      <c r="D216" s="34">
        <f t="shared" si="12"/>
        <v>119400000</v>
      </c>
      <c r="E216" s="34">
        <f t="shared" si="13"/>
        <v>119400000</v>
      </c>
      <c r="F216" s="32">
        <v>0.3</v>
      </c>
    </row>
    <row r="217" spans="1:6" x14ac:dyDescent="0.3">
      <c r="A217" s="30" t="s">
        <v>14</v>
      </c>
      <c r="B217" s="31">
        <f>IF('جدول اطلاعات حقوق فروردین پرسنل'!AO212&gt;'جدول مالیات حقوق'!$B$8,'جدول اطلاعات حقوق فروردین پرسنل'!AO212-'جدول مالیات حقوق'!$B$8,0)</f>
        <v>0</v>
      </c>
      <c r="C217" s="31">
        <f t="shared" si="11"/>
        <v>0</v>
      </c>
      <c r="D217" s="34">
        <f t="shared" si="12"/>
        <v>119400000</v>
      </c>
      <c r="E217" s="34">
        <f t="shared" si="13"/>
        <v>119400000</v>
      </c>
      <c r="F217" s="32">
        <v>0.3</v>
      </c>
    </row>
    <row r="218" spans="1:6" x14ac:dyDescent="0.3">
      <c r="A218" s="30" t="s">
        <v>14</v>
      </c>
      <c r="B218" s="31">
        <f>IF('جدول اطلاعات حقوق فروردین پرسنل'!AO213&gt;'جدول مالیات حقوق'!$B$8,'جدول اطلاعات حقوق فروردین پرسنل'!AO213-'جدول مالیات حقوق'!$B$8,0)</f>
        <v>0</v>
      </c>
      <c r="C218" s="31">
        <f t="shared" si="11"/>
        <v>0</v>
      </c>
      <c r="D218" s="34">
        <f t="shared" si="12"/>
        <v>119400000</v>
      </c>
      <c r="E218" s="34">
        <f t="shared" si="13"/>
        <v>119400000</v>
      </c>
      <c r="F218" s="32">
        <v>0.3</v>
      </c>
    </row>
    <row r="219" spans="1:6" x14ac:dyDescent="0.3">
      <c r="A219" s="30" t="s">
        <v>14</v>
      </c>
      <c r="B219" s="31">
        <f>IF('جدول اطلاعات حقوق فروردین پرسنل'!AO214&gt;'جدول مالیات حقوق'!$B$8,'جدول اطلاعات حقوق فروردین پرسنل'!AO214-'جدول مالیات حقوق'!$B$8,0)</f>
        <v>0</v>
      </c>
      <c r="C219" s="31">
        <f t="shared" si="11"/>
        <v>0</v>
      </c>
      <c r="D219" s="34">
        <f t="shared" si="12"/>
        <v>119400000</v>
      </c>
      <c r="E219" s="34">
        <f t="shared" si="13"/>
        <v>119400000</v>
      </c>
      <c r="F219" s="32">
        <v>0.3</v>
      </c>
    </row>
    <row r="220" spans="1:6" x14ac:dyDescent="0.3">
      <c r="A220" s="30" t="s">
        <v>14</v>
      </c>
      <c r="B220" s="31">
        <f>IF('جدول اطلاعات حقوق فروردین پرسنل'!AO215&gt;'جدول مالیات حقوق'!$B$8,'جدول اطلاعات حقوق فروردین پرسنل'!AO215-'جدول مالیات حقوق'!$B$8,0)</f>
        <v>0</v>
      </c>
      <c r="C220" s="31">
        <f t="shared" si="11"/>
        <v>0</v>
      </c>
      <c r="D220" s="34">
        <f t="shared" si="12"/>
        <v>119400000</v>
      </c>
      <c r="E220" s="34">
        <f t="shared" si="13"/>
        <v>119400000</v>
      </c>
      <c r="F220" s="32">
        <v>0.3</v>
      </c>
    </row>
    <row r="221" spans="1:6" x14ac:dyDescent="0.3">
      <c r="A221" s="30" t="s">
        <v>14</v>
      </c>
      <c r="B221" s="31">
        <f>IF('جدول اطلاعات حقوق فروردین پرسنل'!AO216&gt;'جدول مالیات حقوق'!$B$8,'جدول اطلاعات حقوق فروردین پرسنل'!AO216-'جدول مالیات حقوق'!$B$8,0)</f>
        <v>0</v>
      </c>
      <c r="C221" s="31">
        <f t="shared" si="11"/>
        <v>0</v>
      </c>
      <c r="D221" s="34">
        <f t="shared" si="12"/>
        <v>119400000</v>
      </c>
      <c r="E221" s="34">
        <f t="shared" si="13"/>
        <v>119400000</v>
      </c>
      <c r="F221" s="32">
        <v>0.3</v>
      </c>
    </row>
    <row r="222" spans="1:6" x14ac:dyDescent="0.3">
      <c r="A222" s="30" t="s">
        <v>14</v>
      </c>
      <c r="B222" s="31">
        <f>IF('جدول اطلاعات حقوق فروردین پرسنل'!AO217&gt;'جدول مالیات حقوق'!$B$8,'جدول اطلاعات حقوق فروردین پرسنل'!AO217-'جدول مالیات حقوق'!$B$8,0)</f>
        <v>0</v>
      </c>
      <c r="C222" s="31">
        <f t="shared" si="11"/>
        <v>0</v>
      </c>
      <c r="D222" s="34">
        <f t="shared" si="12"/>
        <v>119400000</v>
      </c>
      <c r="E222" s="34">
        <f t="shared" si="13"/>
        <v>119400000</v>
      </c>
      <c r="F222" s="32">
        <v>0.3</v>
      </c>
    </row>
    <row r="223" spans="1:6" x14ac:dyDescent="0.3">
      <c r="A223" s="30" t="s">
        <v>14</v>
      </c>
      <c r="B223" s="31">
        <f>IF('جدول اطلاعات حقوق فروردین پرسنل'!AO218&gt;'جدول مالیات حقوق'!$B$8,'جدول اطلاعات حقوق فروردین پرسنل'!AO218-'جدول مالیات حقوق'!$B$8,0)</f>
        <v>0</v>
      </c>
      <c r="C223" s="31">
        <f t="shared" si="11"/>
        <v>0</v>
      </c>
      <c r="D223" s="34">
        <f t="shared" si="12"/>
        <v>119400000</v>
      </c>
      <c r="E223" s="34">
        <f t="shared" si="13"/>
        <v>119400000</v>
      </c>
      <c r="F223" s="32">
        <v>0.3</v>
      </c>
    </row>
    <row r="224" spans="1:6" x14ac:dyDescent="0.3">
      <c r="A224" s="30" t="s">
        <v>14</v>
      </c>
      <c r="B224" s="31">
        <f>IF('جدول اطلاعات حقوق فروردین پرسنل'!AO219&gt;'جدول مالیات حقوق'!$B$8,'جدول اطلاعات حقوق فروردین پرسنل'!AO219-'جدول مالیات حقوق'!$B$8,0)</f>
        <v>0</v>
      </c>
      <c r="C224" s="31">
        <f t="shared" si="11"/>
        <v>0</v>
      </c>
      <c r="D224" s="34">
        <f t="shared" si="12"/>
        <v>119400000</v>
      </c>
      <c r="E224" s="34">
        <f t="shared" si="13"/>
        <v>119400000</v>
      </c>
      <c r="F224" s="32">
        <v>0.3</v>
      </c>
    </row>
    <row r="225" spans="1:6" x14ac:dyDescent="0.3">
      <c r="A225" s="30" t="s">
        <v>14</v>
      </c>
      <c r="B225" s="31">
        <f>IF('جدول اطلاعات حقوق فروردین پرسنل'!AO220&gt;'جدول مالیات حقوق'!$B$8,'جدول اطلاعات حقوق فروردین پرسنل'!AO220-'جدول مالیات حقوق'!$B$8,0)</f>
        <v>0</v>
      </c>
      <c r="C225" s="31">
        <f t="shared" si="11"/>
        <v>0</v>
      </c>
      <c r="D225" s="34">
        <f t="shared" si="12"/>
        <v>119400000</v>
      </c>
      <c r="E225" s="34">
        <f t="shared" si="13"/>
        <v>119400000</v>
      </c>
      <c r="F225" s="32">
        <v>0.3</v>
      </c>
    </row>
    <row r="226" spans="1:6" x14ac:dyDescent="0.3">
      <c r="A226" s="30" t="s">
        <v>14</v>
      </c>
      <c r="B226" s="31">
        <f>IF('جدول اطلاعات حقوق فروردین پرسنل'!AO221&gt;'جدول مالیات حقوق'!$B$8,'جدول اطلاعات حقوق فروردین پرسنل'!AO221-'جدول مالیات حقوق'!$B$8,0)</f>
        <v>0</v>
      </c>
      <c r="C226" s="31">
        <f t="shared" si="11"/>
        <v>0</v>
      </c>
      <c r="D226" s="34">
        <f t="shared" si="12"/>
        <v>119400000</v>
      </c>
      <c r="E226" s="34">
        <f t="shared" si="13"/>
        <v>119400000</v>
      </c>
      <c r="F226" s="32">
        <v>0.3</v>
      </c>
    </row>
    <row r="227" spans="1:6" x14ac:dyDescent="0.3">
      <c r="A227" s="30" t="s">
        <v>14</v>
      </c>
      <c r="B227" s="31">
        <f>IF('جدول اطلاعات حقوق فروردین پرسنل'!AO222&gt;'جدول مالیات حقوق'!$B$8,'جدول اطلاعات حقوق فروردین پرسنل'!AO222-'جدول مالیات حقوق'!$B$8,0)</f>
        <v>0</v>
      </c>
      <c r="C227" s="31">
        <f t="shared" si="11"/>
        <v>0</v>
      </c>
      <c r="D227" s="34">
        <f t="shared" si="12"/>
        <v>119400000</v>
      </c>
      <c r="E227" s="34">
        <f t="shared" si="13"/>
        <v>119400000</v>
      </c>
      <c r="F227" s="32">
        <v>0.3</v>
      </c>
    </row>
    <row r="228" spans="1:6" x14ac:dyDescent="0.3">
      <c r="A228" s="30" t="s">
        <v>14</v>
      </c>
      <c r="B228" s="31">
        <f>IF('جدول اطلاعات حقوق فروردین پرسنل'!AO223&gt;'جدول مالیات حقوق'!$B$8,'جدول اطلاعات حقوق فروردین پرسنل'!AO223-'جدول مالیات حقوق'!$B$8,0)</f>
        <v>0</v>
      </c>
      <c r="C228" s="31">
        <f t="shared" si="11"/>
        <v>0</v>
      </c>
      <c r="D228" s="34">
        <f t="shared" si="12"/>
        <v>119400000</v>
      </c>
      <c r="E228" s="34">
        <f t="shared" si="13"/>
        <v>119400000</v>
      </c>
      <c r="F228" s="32">
        <v>0.3</v>
      </c>
    </row>
    <row r="229" spans="1:6" x14ac:dyDescent="0.3">
      <c r="A229" s="30" t="s">
        <v>14</v>
      </c>
      <c r="B229" s="31">
        <f>IF('جدول اطلاعات حقوق فروردین پرسنل'!AO224&gt;'جدول مالیات حقوق'!$B$8,'جدول اطلاعات حقوق فروردین پرسنل'!AO224-'جدول مالیات حقوق'!$B$8,0)</f>
        <v>0</v>
      </c>
      <c r="C229" s="31">
        <f t="shared" si="11"/>
        <v>0</v>
      </c>
      <c r="D229" s="34">
        <f t="shared" si="12"/>
        <v>119400000</v>
      </c>
      <c r="E229" s="34">
        <f t="shared" si="13"/>
        <v>119400000</v>
      </c>
      <c r="F229" s="32">
        <v>0.3</v>
      </c>
    </row>
    <row r="230" spans="1:6" x14ac:dyDescent="0.3">
      <c r="A230" s="30" t="s">
        <v>14</v>
      </c>
      <c r="B230" s="31">
        <f>IF('جدول اطلاعات حقوق فروردین پرسنل'!AO225&gt;'جدول مالیات حقوق'!$B$8,'جدول اطلاعات حقوق فروردین پرسنل'!AO225-'جدول مالیات حقوق'!$B$8,0)</f>
        <v>0</v>
      </c>
      <c r="C230" s="31">
        <f t="shared" si="11"/>
        <v>0</v>
      </c>
      <c r="D230" s="34">
        <f t="shared" si="12"/>
        <v>119400000</v>
      </c>
      <c r="E230" s="34">
        <f t="shared" si="13"/>
        <v>119400000</v>
      </c>
      <c r="F230" s="32">
        <v>0.3</v>
      </c>
    </row>
    <row r="231" spans="1:6" x14ac:dyDescent="0.3">
      <c r="A231" s="30" t="s">
        <v>14</v>
      </c>
      <c r="B231" s="31">
        <f>IF('جدول اطلاعات حقوق فروردین پرسنل'!AO226&gt;'جدول مالیات حقوق'!$B$8,'جدول اطلاعات حقوق فروردین پرسنل'!AO226-'جدول مالیات حقوق'!$B$8,0)</f>
        <v>0</v>
      </c>
      <c r="C231" s="31">
        <f t="shared" si="11"/>
        <v>0</v>
      </c>
      <c r="D231" s="34">
        <f t="shared" si="12"/>
        <v>119400000</v>
      </c>
      <c r="E231" s="34">
        <f t="shared" si="13"/>
        <v>119400000</v>
      </c>
      <c r="F231" s="32">
        <v>0.3</v>
      </c>
    </row>
    <row r="232" spans="1:6" x14ac:dyDescent="0.3">
      <c r="A232" s="30" t="s">
        <v>14</v>
      </c>
      <c r="B232" s="31">
        <f>IF('جدول اطلاعات حقوق فروردین پرسنل'!AO227&gt;'جدول مالیات حقوق'!$B$8,'جدول اطلاعات حقوق فروردین پرسنل'!AO227-'جدول مالیات حقوق'!$B$8,0)</f>
        <v>0</v>
      </c>
      <c r="C232" s="31">
        <f t="shared" si="11"/>
        <v>0</v>
      </c>
      <c r="D232" s="34">
        <f t="shared" si="12"/>
        <v>119400000</v>
      </c>
      <c r="E232" s="34">
        <f t="shared" si="13"/>
        <v>119400000</v>
      </c>
      <c r="F232" s="32">
        <v>0.3</v>
      </c>
    </row>
    <row r="233" spans="1:6" x14ac:dyDescent="0.3">
      <c r="A233" s="30" t="s">
        <v>14</v>
      </c>
      <c r="B233" s="31">
        <f>IF('جدول اطلاعات حقوق فروردین پرسنل'!AO228&gt;'جدول مالیات حقوق'!$B$8,'جدول اطلاعات حقوق فروردین پرسنل'!AO228-'جدول مالیات حقوق'!$B$8,0)</f>
        <v>0</v>
      </c>
      <c r="C233" s="31">
        <f t="shared" si="11"/>
        <v>0</v>
      </c>
      <c r="D233" s="34">
        <f t="shared" si="12"/>
        <v>119400000</v>
      </c>
      <c r="E233" s="34">
        <f t="shared" si="13"/>
        <v>119400000</v>
      </c>
      <c r="F233" s="32">
        <v>0.3</v>
      </c>
    </row>
    <row r="234" spans="1:6" x14ac:dyDescent="0.3">
      <c r="A234" s="30" t="s">
        <v>14</v>
      </c>
      <c r="B234" s="31">
        <f>IF('جدول اطلاعات حقوق فروردین پرسنل'!AO229&gt;'جدول مالیات حقوق'!$B$8,'جدول اطلاعات حقوق فروردین پرسنل'!AO229-'جدول مالیات حقوق'!$B$8,0)</f>
        <v>0</v>
      </c>
      <c r="C234" s="31">
        <f t="shared" si="11"/>
        <v>0</v>
      </c>
      <c r="D234" s="34">
        <f t="shared" si="12"/>
        <v>119400000</v>
      </c>
      <c r="E234" s="34">
        <f t="shared" si="13"/>
        <v>119400000</v>
      </c>
      <c r="F234" s="32">
        <v>0.3</v>
      </c>
    </row>
    <row r="235" spans="1:6" x14ac:dyDescent="0.3">
      <c r="A235" s="30" t="s">
        <v>14</v>
      </c>
      <c r="B235" s="31">
        <f>IF('جدول اطلاعات حقوق فروردین پرسنل'!AO230&gt;'جدول مالیات حقوق'!$B$8,'جدول اطلاعات حقوق فروردین پرسنل'!AO230-'جدول مالیات حقوق'!$B$8,0)</f>
        <v>0</v>
      </c>
      <c r="C235" s="31">
        <f t="shared" si="11"/>
        <v>0</v>
      </c>
      <c r="D235" s="34">
        <f t="shared" si="12"/>
        <v>119400000</v>
      </c>
      <c r="E235" s="34">
        <f t="shared" si="13"/>
        <v>119400000</v>
      </c>
      <c r="F235" s="32">
        <v>0.3</v>
      </c>
    </row>
    <row r="236" spans="1:6" x14ac:dyDescent="0.3">
      <c r="A236" s="30" t="s">
        <v>14</v>
      </c>
      <c r="B236" s="31">
        <f>IF('جدول اطلاعات حقوق فروردین پرسنل'!AO231&gt;'جدول مالیات حقوق'!$B$8,'جدول اطلاعات حقوق فروردین پرسنل'!AO231-'جدول مالیات حقوق'!$B$8,0)</f>
        <v>0</v>
      </c>
      <c r="C236" s="31">
        <f t="shared" si="11"/>
        <v>0</v>
      </c>
      <c r="D236" s="34">
        <f t="shared" si="12"/>
        <v>119400000</v>
      </c>
      <c r="E236" s="34">
        <f t="shared" si="13"/>
        <v>119400000</v>
      </c>
      <c r="F236" s="32">
        <v>0.3</v>
      </c>
    </row>
    <row r="237" spans="1:6" x14ac:dyDescent="0.3">
      <c r="A237" s="30" t="s">
        <v>14</v>
      </c>
      <c r="B237" s="31">
        <f>IF('جدول اطلاعات حقوق فروردین پرسنل'!AO232&gt;'جدول مالیات حقوق'!$B$8,'جدول اطلاعات حقوق فروردین پرسنل'!AO232-'جدول مالیات حقوق'!$B$8,0)</f>
        <v>0</v>
      </c>
      <c r="C237" s="31">
        <f t="shared" si="11"/>
        <v>0</v>
      </c>
      <c r="D237" s="34">
        <f t="shared" si="12"/>
        <v>119400000</v>
      </c>
      <c r="E237" s="34">
        <f t="shared" si="13"/>
        <v>119400000</v>
      </c>
      <c r="F237" s="32">
        <v>0.3</v>
      </c>
    </row>
    <row r="238" spans="1:6" x14ac:dyDescent="0.3">
      <c r="A238" s="30" t="s">
        <v>14</v>
      </c>
      <c r="B238" s="31">
        <f>IF('جدول اطلاعات حقوق فروردین پرسنل'!AO233&gt;'جدول مالیات حقوق'!$B$8,'جدول اطلاعات حقوق فروردین پرسنل'!AO233-'جدول مالیات حقوق'!$B$8,0)</f>
        <v>0</v>
      </c>
      <c r="C238" s="31">
        <f t="shared" si="11"/>
        <v>0</v>
      </c>
      <c r="D238" s="34">
        <f t="shared" si="12"/>
        <v>119400000</v>
      </c>
      <c r="E238" s="34">
        <f t="shared" si="13"/>
        <v>119400000</v>
      </c>
      <c r="F238" s="32">
        <v>0.3</v>
      </c>
    </row>
    <row r="239" spans="1:6" x14ac:dyDescent="0.3">
      <c r="A239" s="30" t="s">
        <v>14</v>
      </c>
      <c r="B239" s="31">
        <f>IF('جدول اطلاعات حقوق فروردین پرسنل'!AO234&gt;'جدول مالیات حقوق'!$B$8,'جدول اطلاعات حقوق فروردین پرسنل'!AO234-'جدول مالیات حقوق'!$B$8,0)</f>
        <v>0</v>
      </c>
      <c r="C239" s="31">
        <f t="shared" si="11"/>
        <v>0</v>
      </c>
      <c r="D239" s="34">
        <f t="shared" si="12"/>
        <v>119400000</v>
      </c>
      <c r="E239" s="34">
        <f t="shared" si="13"/>
        <v>119400000</v>
      </c>
      <c r="F239" s="32">
        <v>0.3</v>
      </c>
    </row>
    <row r="240" spans="1:6" x14ac:dyDescent="0.3">
      <c r="A240" s="30" t="s">
        <v>14</v>
      </c>
      <c r="B240" s="31">
        <f>IF('جدول اطلاعات حقوق فروردین پرسنل'!AO235&gt;'جدول مالیات حقوق'!$B$8,'جدول اطلاعات حقوق فروردین پرسنل'!AO235-'جدول مالیات حقوق'!$B$8,0)</f>
        <v>0</v>
      </c>
      <c r="C240" s="31">
        <f t="shared" si="11"/>
        <v>0</v>
      </c>
      <c r="D240" s="34">
        <f t="shared" si="12"/>
        <v>119400000</v>
      </c>
      <c r="E240" s="34">
        <f t="shared" si="13"/>
        <v>119400000</v>
      </c>
      <c r="F240" s="32">
        <v>0.3</v>
      </c>
    </row>
    <row r="241" spans="1:6" x14ac:dyDescent="0.3">
      <c r="A241" s="30" t="s">
        <v>14</v>
      </c>
      <c r="B241" s="31">
        <f>IF('جدول اطلاعات حقوق فروردین پرسنل'!AO236&gt;'جدول مالیات حقوق'!$B$8,'جدول اطلاعات حقوق فروردین پرسنل'!AO236-'جدول مالیات حقوق'!$B$8,0)</f>
        <v>0</v>
      </c>
      <c r="C241" s="31">
        <f t="shared" si="11"/>
        <v>0</v>
      </c>
      <c r="D241" s="34">
        <f t="shared" si="12"/>
        <v>119400000</v>
      </c>
      <c r="E241" s="34">
        <f t="shared" si="13"/>
        <v>119400000</v>
      </c>
      <c r="F241" s="32">
        <v>0.3</v>
      </c>
    </row>
    <row r="242" spans="1:6" x14ac:dyDescent="0.3">
      <c r="A242" s="30" t="s">
        <v>14</v>
      </c>
      <c r="B242" s="31">
        <f>IF('جدول اطلاعات حقوق فروردین پرسنل'!AO237&gt;'جدول مالیات حقوق'!$B$8,'جدول اطلاعات حقوق فروردین پرسنل'!AO237-'جدول مالیات حقوق'!$B$8,0)</f>
        <v>0</v>
      </c>
      <c r="C242" s="31">
        <f t="shared" si="11"/>
        <v>0</v>
      </c>
      <c r="D242" s="34">
        <f t="shared" si="12"/>
        <v>119400000</v>
      </c>
      <c r="E242" s="34">
        <f t="shared" si="13"/>
        <v>119400000</v>
      </c>
      <c r="F242" s="32">
        <v>0.3</v>
      </c>
    </row>
    <row r="243" spans="1:6" x14ac:dyDescent="0.3">
      <c r="A243" s="30" t="s">
        <v>14</v>
      </c>
      <c r="B243" s="31">
        <f>IF('جدول اطلاعات حقوق فروردین پرسنل'!AO238&gt;'جدول مالیات حقوق'!$B$8,'جدول اطلاعات حقوق فروردین پرسنل'!AO238-'جدول مالیات حقوق'!$B$8,0)</f>
        <v>0</v>
      </c>
      <c r="C243" s="31">
        <f t="shared" si="11"/>
        <v>0</v>
      </c>
      <c r="D243" s="34">
        <f t="shared" si="12"/>
        <v>119400000</v>
      </c>
      <c r="E243" s="34">
        <f t="shared" si="13"/>
        <v>119400000</v>
      </c>
      <c r="F243" s="32">
        <v>0.3</v>
      </c>
    </row>
    <row r="244" spans="1:6" x14ac:dyDescent="0.3">
      <c r="A244" s="30" t="s">
        <v>14</v>
      </c>
      <c r="B244" s="31">
        <f>IF('جدول اطلاعات حقوق فروردین پرسنل'!AO239&gt;'جدول مالیات حقوق'!$B$8,'جدول اطلاعات حقوق فروردین پرسنل'!AO239-'جدول مالیات حقوق'!$B$8,0)</f>
        <v>0</v>
      </c>
      <c r="C244" s="31">
        <f t="shared" si="11"/>
        <v>0</v>
      </c>
      <c r="D244" s="34">
        <f t="shared" si="12"/>
        <v>119400000</v>
      </c>
      <c r="E244" s="34">
        <f t="shared" si="13"/>
        <v>119400000</v>
      </c>
      <c r="F244" s="32">
        <v>0.3</v>
      </c>
    </row>
    <row r="245" spans="1:6" x14ac:dyDescent="0.3">
      <c r="A245" s="30" t="s">
        <v>14</v>
      </c>
      <c r="B245" s="31">
        <f>IF('جدول اطلاعات حقوق فروردین پرسنل'!AO240&gt;'جدول مالیات حقوق'!$B$8,'جدول اطلاعات حقوق فروردین پرسنل'!AO240-'جدول مالیات حقوق'!$B$8,0)</f>
        <v>0</v>
      </c>
      <c r="C245" s="31">
        <f t="shared" si="11"/>
        <v>0</v>
      </c>
      <c r="D245" s="34">
        <f t="shared" si="12"/>
        <v>119400000</v>
      </c>
      <c r="E245" s="34">
        <f t="shared" si="13"/>
        <v>119400000</v>
      </c>
      <c r="F245" s="32">
        <v>0.3</v>
      </c>
    </row>
    <row r="246" spans="1:6" x14ac:dyDescent="0.3">
      <c r="A246" s="30" t="s">
        <v>14</v>
      </c>
      <c r="B246" s="31">
        <f>IF('جدول اطلاعات حقوق فروردین پرسنل'!AO241&gt;'جدول مالیات حقوق'!$B$8,'جدول اطلاعات حقوق فروردین پرسنل'!AO241-'جدول مالیات حقوق'!$B$8,0)</f>
        <v>0</v>
      </c>
      <c r="C246" s="31">
        <f t="shared" si="11"/>
        <v>0</v>
      </c>
      <c r="D246" s="34">
        <f t="shared" si="12"/>
        <v>119400000</v>
      </c>
      <c r="E246" s="34">
        <f t="shared" si="13"/>
        <v>119400000</v>
      </c>
      <c r="F246" s="32">
        <v>0.3</v>
      </c>
    </row>
    <row r="247" spans="1:6" x14ac:dyDescent="0.3">
      <c r="A247" s="30" t="s">
        <v>14</v>
      </c>
      <c r="B247" s="31">
        <f>IF('جدول اطلاعات حقوق فروردین پرسنل'!AO242&gt;'جدول مالیات حقوق'!$B$8,'جدول اطلاعات حقوق فروردین پرسنل'!AO242-'جدول مالیات حقوق'!$B$8,0)</f>
        <v>0</v>
      </c>
      <c r="C247" s="31">
        <f t="shared" si="11"/>
        <v>0</v>
      </c>
      <c r="D247" s="34">
        <f t="shared" si="12"/>
        <v>119400000</v>
      </c>
      <c r="E247" s="34">
        <f t="shared" si="13"/>
        <v>119400000</v>
      </c>
      <c r="F247" s="32">
        <v>0.3</v>
      </c>
    </row>
    <row r="248" spans="1:6" x14ac:dyDescent="0.3">
      <c r="A248" s="30" t="s">
        <v>14</v>
      </c>
      <c r="B248" s="31">
        <f>IF('جدول اطلاعات حقوق فروردین پرسنل'!AO243&gt;'جدول مالیات حقوق'!$B$8,'جدول اطلاعات حقوق فروردین پرسنل'!AO243-'جدول مالیات حقوق'!$B$8,0)</f>
        <v>0</v>
      </c>
      <c r="C248" s="31">
        <f t="shared" si="11"/>
        <v>0</v>
      </c>
      <c r="D248" s="34">
        <f t="shared" si="12"/>
        <v>119400000</v>
      </c>
      <c r="E248" s="34">
        <f t="shared" si="13"/>
        <v>119400000</v>
      </c>
      <c r="F248" s="32">
        <v>0.3</v>
      </c>
    </row>
    <row r="249" spans="1:6" x14ac:dyDescent="0.3">
      <c r="A249" s="30" t="s">
        <v>14</v>
      </c>
      <c r="B249" s="31">
        <f>IF('جدول اطلاعات حقوق فروردین پرسنل'!AO244&gt;'جدول مالیات حقوق'!$B$8,'جدول اطلاعات حقوق فروردین پرسنل'!AO244-'جدول مالیات حقوق'!$B$8,0)</f>
        <v>0</v>
      </c>
      <c r="C249" s="31">
        <f t="shared" si="11"/>
        <v>0</v>
      </c>
      <c r="D249" s="34">
        <f t="shared" si="12"/>
        <v>119400000</v>
      </c>
      <c r="E249" s="34">
        <f t="shared" si="13"/>
        <v>119400000</v>
      </c>
      <c r="F249" s="32">
        <v>0.3</v>
      </c>
    </row>
    <row r="250" spans="1:6" x14ac:dyDescent="0.3">
      <c r="A250" s="30" t="s">
        <v>14</v>
      </c>
      <c r="B250" s="31">
        <f>IF('جدول اطلاعات حقوق فروردین پرسنل'!AO245&gt;'جدول مالیات حقوق'!$B$8,'جدول اطلاعات حقوق فروردین پرسنل'!AO245-'جدول مالیات حقوق'!$B$8,0)</f>
        <v>0</v>
      </c>
      <c r="C250" s="31">
        <f t="shared" si="11"/>
        <v>0</v>
      </c>
      <c r="D250" s="34">
        <f t="shared" si="12"/>
        <v>119400000</v>
      </c>
      <c r="E250" s="34">
        <f t="shared" si="13"/>
        <v>119400000</v>
      </c>
      <c r="F250" s="32">
        <v>0.3</v>
      </c>
    </row>
    <row r="251" spans="1:6" x14ac:dyDescent="0.3">
      <c r="A251" s="30" t="s">
        <v>14</v>
      </c>
      <c r="B251" s="31">
        <f>IF('جدول اطلاعات حقوق فروردین پرسنل'!AO246&gt;'جدول مالیات حقوق'!$B$8,'جدول اطلاعات حقوق فروردین پرسنل'!AO246-'جدول مالیات حقوق'!$B$8,0)</f>
        <v>0</v>
      </c>
      <c r="C251" s="31">
        <f t="shared" si="11"/>
        <v>0</v>
      </c>
      <c r="D251" s="34">
        <f t="shared" si="12"/>
        <v>119400000</v>
      </c>
      <c r="E251" s="34">
        <f t="shared" si="13"/>
        <v>119400000</v>
      </c>
      <c r="F251" s="32">
        <v>0.3</v>
      </c>
    </row>
    <row r="252" spans="1:6" x14ac:dyDescent="0.3">
      <c r="A252" s="30" t="s">
        <v>14</v>
      </c>
      <c r="B252" s="31">
        <f>IF('جدول اطلاعات حقوق فروردین پرسنل'!AO247&gt;'جدول مالیات حقوق'!$B$8,'جدول اطلاعات حقوق فروردین پرسنل'!AO247-'جدول مالیات حقوق'!$B$8,0)</f>
        <v>0</v>
      </c>
      <c r="C252" s="31">
        <f t="shared" si="11"/>
        <v>0</v>
      </c>
      <c r="D252" s="34">
        <f t="shared" si="12"/>
        <v>119400000</v>
      </c>
      <c r="E252" s="34">
        <f t="shared" si="13"/>
        <v>119400000</v>
      </c>
      <c r="F252" s="32">
        <v>0.3</v>
      </c>
    </row>
    <row r="253" spans="1:6" x14ac:dyDescent="0.3">
      <c r="A253" s="30" t="s">
        <v>14</v>
      </c>
      <c r="B253" s="31">
        <f>IF('جدول اطلاعات حقوق فروردین پرسنل'!AO248&gt;'جدول مالیات حقوق'!$B$8,'جدول اطلاعات حقوق فروردین پرسنل'!AO248-'جدول مالیات حقوق'!$B$8,0)</f>
        <v>0</v>
      </c>
      <c r="C253" s="31">
        <f t="shared" si="11"/>
        <v>0</v>
      </c>
      <c r="D253" s="34">
        <f t="shared" si="12"/>
        <v>119400000</v>
      </c>
      <c r="E253" s="34">
        <f t="shared" si="13"/>
        <v>119400000</v>
      </c>
      <c r="F253" s="32">
        <v>0.3</v>
      </c>
    </row>
    <row r="254" spans="1:6" x14ac:dyDescent="0.3">
      <c r="A254" s="30" t="s">
        <v>14</v>
      </c>
      <c r="B254" s="31">
        <f>IF('جدول اطلاعات حقوق فروردین پرسنل'!AO249&gt;'جدول مالیات حقوق'!$B$8,'جدول اطلاعات حقوق فروردین پرسنل'!AO249-'جدول مالیات حقوق'!$B$8,0)</f>
        <v>0</v>
      </c>
      <c r="C254" s="31">
        <f t="shared" si="11"/>
        <v>0</v>
      </c>
      <c r="D254" s="34">
        <f t="shared" si="12"/>
        <v>119400000</v>
      </c>
      <c r="E254" s="34">
        <f t="shared" si="13"/>
        <v>119400000</v>
      </c>
      <c r="F254" s="32">
        <v>0.3</v>
      </c>
    </row>
    <row r="255" spans="1:6" x14ac:dyDescent="0.3">
      <c r="A255" s="30" t="s">
        <v>14</v>
      </c>
      <c r="B255" s="31">
        <f>IF('جدول اطلاعات حقوق فروردین پرسنل'!AO250&gt;'جدول مالیات حقوق'!$B$8,'جدول اطلاعات حقوق فروردین پرسنل'!AO250-'جدول مالیات حقوق'!$B$8,0)</f>
        <v>0</v>
      </c>
      <c r="C255" s="31">
        <f t="shared" si="11"/>
        <v>0</v>
      </c>
      <c r="D255" s="34">
        <f t="shared" si="12"/>
        <v>119400000</v>
      </c>
      <c r="E255" s="34">
        <f t="shared" si="13"/>
        <v>119400000</v>
      </c>
      <c r="F255" s="32">
        <v>0.3</v>
      </c>
    </row>
    <row r="256" spans="1:6" x14ac:dyDescent="0.3">
      <c r="A256" s="30" t="s">
        <v>14</v>
      </c>
      <c r="B256" s="31">
        <f>IF('جدول اطلاعات حقوق فروردین پرسنل'!AO251&gt;'جدول مالیات حقوق'!$B$8,'جدول اطلاعات حقوق فروردین پرسنل'!AO251-'جدول مالیات حقوق'!$B$8,0)</f>
        <v>0</v>
      </c>
      <c r="C256" s="31">
        <f t="shared" si="11"/>
        <v>0</v>
      </c>
      <c r="D256" s="34">
        <f t="shared" si="12"/>
        <v>119400000</v>
      </c>
      <c r="E256" s="34">
        <f t="shared" si="13"/>
        <v>119400000</v>
      </c>
      <c r="F256" s="32">
        <v>0.3</v>
      </c>
    </row>
    <row r="257" spans="1:6" x14ac:dyDescent="0.3">
      <c r="A257" s="30" t="s">
        <v>14</v>
      </c>
      <c r="B257" s="31">
        <f>IF('جدول اطلاعات حقوق فروردین پرسنل'!AO252&gt;'جدول مالیات حقوق'!$B$8,'جدول اطلاعات حقوق فروردین پرسنل'!AO252-'جدول مالیات حقوق'!$B$8,0)</f>
        <v>0</v>
      </c>
      <c r="C257" s="31">
        <f t="shared" si="11"/>
        <v>0</v>
      </c>
      <c r="D257" s="34">
        <f t="shared" si="12"/>
        <v>119400000</v>
      </c>
      <c r="E257" s="34">
        <f t="shared" si="13"/>
        <v>119400000</v>
      </c>
      <c r="F257" s="32">
        <v>0.3</v>
      </c>
    </row>
    <row r="258" spans="1:6" x14ac:dyDescent="0.3">
      <c r="A258" s="30" t="s">
        <v>14</v>
      </c>
      <c r="B258" s="31">
        <f>IF('جدول اطلاعات حقوق فروردین پرسنل'!AO253&gt;'جدول مالیات حقوق'!$B$8,'جدول اطلاعات حقوق فروردین پرسنل'!AO253-'جدول مالیات حقوق'!$B$8,0)</f>
        <v>0</v>
      </c>
      <c r="C258" s="31">
        <f t="shared" si="11"/>
        <v>0</v>
      </c>
      <c r="D258" s="34">
        <f t="shared" si="12"/>
        <v>119400000</v>
      </c>
      <c r="E258" s="34">
        <f t="shared" si="13"/>
        <v>119400000</v>
      </c>
      <c r="F258" s="32">
        <v>0.3</v>
      </c>
    </row>
    <row r="259" spans="1:6" x14ac:dyDescent="0.3">
      <c r="A259" s="30" t="s">
        <v>14</v>
      </c>
      <c r="B259" s="31">
        <f>IF('جدول اطلاعات حقوق فروردین پرسنل'!AO254&gt;'جدول مالیات حقوق'!$B$8,'جدول اطلاعات حقوق فروردین پرسنل'!AO254-'جدول مالیات حقوق'!$B$8,0)</f>
        <v>0</v>
      </c>
      <c r="C259" s="31">
        <f t="shared" si="11"/>
        <v>0</v>
      </c>
      <c r="D259" s="34">
        <f t="shared" si="12"/>
        <v>119400000</v>
      </c>
      <c r="E259" s="34">
        <f t="shared" si="13"/>
        <v>119400000</v>
      </c>
      <c r="F259" s="32">
        <v>0.3</v>
      </c>
    </row>
    <row r="260" spans="1:6" x14ac:dyDescent="0.3">
      <c r="A260" s="30" t="s">
        <v>14</v>
      </c>
      <c r="B260" s="31">
        <f>IF('جدول اطلاعات حقوق فروردین پرسنل'!AO255&gt;'جدول مالیات حقوق'!$B$8,'جدول اطلاعات حقوق فروردین پرسنل'!AO255-'جدول مالیات حقوق'!$B$8,0)</f>
        <v>0</v>
      </c>
      <c r="C260" s="31">
        <f t="shared" si="11"/>
        <v>0</v>
      </c>
      <c r="D260" s="34">
        <f t="shared" si="12"/>
        <v>119400000</v>
      </c>
      <c r="E260" s="34">
        <f t="shared" si="13"/>
        <v>119400000</v>
      </c>
      <c r="F260" s="32">
        <v>0.3</v>
      </c>
    </row>
    <row r="261" spans="1:6" x14ac:dyDescent="0.3">
      <c r="A261" s="30" t="s">
        <v>14</v>
      </c>
      <c r="B261" s="31">
        <f>IF('جدول اطلاعات حقوق فروردین پرسنل'!AO256&gt;'جدول مالیات حقوق'!$B$8,'جدول اطلاعات حقوق فروردین پرسنل'!AO256-'جدول مالیات حقوق'!$B$8,0)</f>
        <v>0</v>
      </c>
      <c r="C261" s="31">
        <f t="shared" si="11"/>
        <v>0</v>
      </c>
      <c r="D261" s="34">
        <f t="shared" si="12"/>
        <v>119400000</v>
      </c>
      <c r="E261" s="34">
        <f t="shared" si="13"/>
        <v>119400000</v>
      </c>
      <c r="F261" s="32">
        <v>0.3</v>
      </c>
    </row>
    <row r="262" spans="1:6" x14ac:dyDescent="0.3">
      <c r="A262" s="30" t="s">
        <v>14</v>
      </c>
      <c r="B262" s="31">
        <f>IF('جدول اطلاعات حقوق فروردین پرسنل'!AO257&gt;'جدول مالیات حقوق'!$B$8,'جدول اطلاعات حقوق فروردین پرسنل'!AO257-'جدول مالیات حقوق'!$B$8,0)</f>
        <v>0</v>
      </c>
      <c r="C262" s="31">
        <f t="shared" si="11"/>
        <v>0</v>
      </c>
      <c r="D262" s="34">
        <f t="shared" si="12"/>
        <v>119400000</v>
      </c>
      <c r="E262" s="34">
        <f t="shared" si="13"/>
        <v>119400000</v>
      </c>
      <c r="F262" s="32">
        <v>0.3</v>
      </c>
    </row>
    <row r="263" spans="1:6" x14ac:dyDescent="0.3">
      <c r="A263" s="30" t="s">
        <v>14</v>
      </c>
      <c r="B263" s="31">
        <f>IF('جدول اطلاعات حقوق فروردین پرسنل'!AO258&gt;'جدول مالیات حقوق'!$B$8,'جدول اطلاعات حقوق فروردین پرسنل'!AO258-'جدول مالیات حقوق'!$B$8,0)</f>
        <v>0</v>
      </c>
      <c r="C263" s="31">
        <f t="shared" si="11"/>
        <v>0</v>
      </c>
      <c r="D263" s="34">
        <f t="shared" si="12"/>
        <v>119400000</v>
      </c>
      <c r="E263" s="34">
        <f t="shared" si="13"/>
        <v>119400000</v>
      </c>
      <c r="F263" s="32">
        <v>0.3</v>
      </c>
    </row>
    <row r="264" spans="1:6" x14ac:dyDescent="0.3">
      <c r="A264" s="30" t="s">
        <v>14</v>
      </c>
      <c r="B264" s="31">
        <f>IF('جدول اطلاعات حقوق فروردین پرسنل'!AO259&gt;'جدول مالیات حقوق'!$B$8,'جدول اطلاعات حقوق فروردین پرسنل'!AO259-'جدول مالیات حقوق'!$B$8,0)</f>
        <v>0</v>
      </c>
      <c r="C264" s="31">
        <f t="shared" si="11"/>
        <v>0</v>
      </c>
      <c r="D264" s="34">
        <f t="shared" si="12"/>
        <v>119400000</v>
      </c>
      <c r="E264" s="34">
        <f t="shared" si="13"/>
        <v>119400000</v>
      </c>
      <c r="F264" s="32">
        <v>0.3</v>
      </c>
    </row>
    <row r="265" spans="1:6" x14ac:dyDescent="0.3">
      <c r="A265" s="30" t="s">
        <v>14</v>
      </c>
      <c r="B265" s="31">
        <f>IF('جدول اطلاعات حقوق فروردین پرسنل'!AO260&gt;'جدول مالیات حقوق'!$B$8,'جدول اطلاعات حقوق فروردین پرسنل'!AO260-'جدول مالیات حقوق'!$B$8,0)</f>
        <v>0</v>
      </c>
      <c r="C265" s="31">
        <f t="shared" si="11"/>
        <v>0</v>
      </c>
      <c r="D265" s="34">
        <f t="shared" si="12"/>
        <v>119400000</v>
      </c>
      <c r="E265" s="34">
        <f t="shared" si="13"/>
        <v>119400000</v>
      </c>
      <c r="F265" s="32">
        <v>0.3</v>
      </c>
    </row>
    <row r="266" spans="1:6" x14ac:dyDescent="0.3">
      <c r="A266" s="30" t="s">
        <v>14</v>
      </c>
      <c r="B266" s="31">
        <f>IF('جدول اطلاعات حقوق فروردین پرسنل'!AO261&gt;'جدول مالیات حقوق'!$B$8,'جدول اطلاعات حقوق فروردین پرسنل'!AO261-'جدول مالیات حقوق'!$B$8,0)</f>
        <v>0</v>
      </c>
      <c r="C266" s="31">
        <f t="shared" ref="C266:C329" si="14">ROUND((B266*F266),0)</f>
        <v>0</v>
      </c>
      <c r="D266" s="34">
        <f t="shared" ref="D266:D329" si="15">C266+$D$8</f>
        <v>119400000</v>
      </c>
      <c r="E266" s="34">
        <f t="shared" si="13"/>
        <v>119400000</v>
      </c>
      <c r="F266" s="32">
        <v>0.3</v>
      </c>
    </row>
    <row r="267" spans="1:6" x14ac:dyDescent="0.3">
      <c r="A267" s="30" t="s">
        <v>14</v>
      </c>
      <c r="B267" s="31">
        <f>IF('جدول اطلاعات حقوق فروردین پرسنل'!AO262&gt;'جدول مالیات حقوق'!$B$8,'جدول اطلاعات حقوق فروردین پرسنل'!AO262-'جدول مالیات حقوق'!$B$8,0)</f>
        <v>0</v>
      </c>
      <c r="C267" s="31">
        <f t="shared" si="14"/>
        <v>0</v>
      </c>
      <c r="D267" s="34">
        <f t="shared" si="15"/>
        <v>119400000</v>
      </c>
      <c r="E267" s="34">
        <f t="shared" ref="E267:E330" si="16">D266</f>
        <v>119400000</v>
      </c>
      <c r="F267" s="32">
        <v>0.3</v>
      </c>
    </row>
    <row r="268" spans="1:6" x14ac:dyDescent="0.3">
      <c r="A268" s="30" t="s">
        <v>14</v>
      </c>
      <c r="B268" s="31">
        <f>IF('جدول اطلاعات حقوق فروردین پرسنل'!AO263&gt;'جدول مالیات حقوق'!$B$8,'جدول اطلاعات حقوق فروردین پرسنل'!AO263-'جدول مالیات حقوق'!$B$8,0)</f>
        <v>0</v>
      </c>
      <c r="C268" s="31">
        <f t="shared" si="14"/>
        <v>0</v>
      </c>
      <c r="D268" s="34">
        <f t="shared" si="15"/>
        <v>119400000</v>
      </c>
      <c r="E268" s="34">
        <f t="shared" si="16"/>
        <v>119400000</v>
      </c>
      <c r="F268" s="32">
        <v>0.3</v>
      </c>
    </row>
    <row r="269" spans="1:6" x14ac:dyDescent="0.3">
      <c r="A269" s="30" t="s">
        <v>14</v>
      </c>
      <c r="B269" s="31">
        <f>IF('جدول اطلاعات حقوق فروردین پرسنل'!AO264&gt;'جدول مالیات حقوق'!$B$8,'جدول اطلاعات حقوق فروردین پرسنل'!AO264-'جدول مالیات حقوق'!$B$8,0)</f>
        <v>0</v>
      </c>
      <c r="C269" s="31">
        <f t="shared" si="14"/>
        <v>0</v>
      </c>
      <c r="D269" s="34">
        <f t="shared" si="15"/>
        <v>119400000</v>
      </c>
      <c r="E269" s="34">
        <f t="shared" si="16"/>
        <v>119400000</v>
      </c>
      <c r="F269" s="32">
        <v>0.3</v>
      </c>
    </row>
    <row r="270" spans="1:6" x14ac:dyDescent="0.3">
      <c r="A270" s="30" t="s">
        <v>14</v>
      </c>
      <c r="B270" s="31">
        <f>IF('جدول اطلاعات حقوق فروردین پرسنل'!AO265&gt;'جدول مالیات حقوق'!$B$8,'جدول اطلاعات حقوق فروردین پرسنل'!AO265-'جدول مالیات حقوق'!$B$8,0)</f>
        <v>0</v>
      </c>
      <c r="C270" s="31">
        <f t="shared" si="14"/>
        <v>0</v>
      </c>
      <c r="D270" s="34">
        <f t="shared" si="15"/>
        <v>119400000</v>
      </c>
      <c r="E270" s="34">
        <f t="shared" si="16"/>
        <v>119400000</v>
      </c>
      <c r="F270" s="32">
        <v>0.3</v>
      </c>
    </row>
    <row r="271" spans="1:6" x14ac:dyDescent="0.3">
      <c r="A271" s="30" t="s">
        <v>14</v>
      </c>
      <c r="B271" s="31">
        <f>IF('جدول اطلاعات حقوق فروردین پرسنل'!AO266&gt;'جدول مالیات حقوق'!$B$8,'جدول اطلاعات حقوق فروردین پرسنل'!AO266-'جدول مالیات حقوق'!$B$8,0)</f>
        <v>0</v>
      </c>
      <c r="C271" s="31">
        <f t="shared" si="14"/>
        <v>0</v>
      </c>
      <c r="D271" s="34">
        <f t="shared" si="15"/>
        <v>119400000</v>
      </c>
      <c r="E271" s="34">
        <f t="shared" si="16"/>
        <v>119400000</v>
      </c>
      <c r="F271" s="32">
        <v>0.3</v>
      </c>
    </row>
    <row r="272" spans="1:6" x14ac:dyDescent="0.3">
      <c r="A272" s="30" t="s">
        <v>14</v>
      </c>
      <c r="B272" s="31">
        <f>IF('جدول اطلاعات حقوق فروردین پرسنل'!AO267&gt;'جدول مالیات حقوق'!$B$8,'جدول اطلاعات حقوق فروردین پرسنل'!AO267-'جدول مالیات حقوق'!$B$8,0)</f>
        <v>0</v>
      </c>
      <c r="C272" s="31">
        <f t="shared" si="14"/>
        <v>0</v>
      </c>
      <c r="D272" s="34">
        <f t="shared" si="15"/>
        <v>119400000</v>
      </c>
      <c r="E272" s="34">
        <f t="shared" si="16"/>
        <v>119400000</v>
      </c>
      <c r="F272" s="32">
        <v>0.3</v>
      </c>
    </row>
    <row r="273" spans="1:6" x14ac:dyDescent="0.3">
      <c r="A273" s="30" t="s">
        <v>14</v>
      </c>
      <c r="B273" s="31">
        <f>IF('جدول اطلاعات حقوق فروردین پرسنل'!AO268&gt;'جدول مالیات حقوق'!$B$8,'جدول اطلاعات حقوق فروردین پرسنل'!AO268-'جدول مالیات حقوق'!$B$8,0)</f>
        <v>0</v>
      </c>
      <c r="C273" s="31">
        <f t="shared" si="14"/>
        <v>0</v>
      </c>
      <c r="D273" s="34">
        <f t="shared" si="15"/>
        <v>119400000</v>
      </c>
      <c r="E273" s="34">
        <f t="shared" si="16"/>
        <v>119400000</v>
      </c>
      <c r="F273" s="32">
        <v>0.3</v>
      </c>
    </row>
    <row r="274" spans="1:6" x14ac:dyDescent="0.3">
      <c r="A274" s="30" t="s">
        <v>14</v>
      </c>
      <c r="B274" s="31">
        <f>IF('جدول اطلاعات حقوق فروردین پرسنل'!AO269&gt;'جدول مالیات حقوق'!$B$8,'جدول اطلاعات حقوق فروردین پرسنل'!AO269-'جدول مالیات حقوق'!$B$8,0)</f>
        <v>0</v>
      </c>
      <c r="C274" s="31">
        <f t="shared" si="14"/>
        <v>0</v>
      </c>
      <c r="D274" s="34">
        <f t="shared" si="15"/>
        <v>119400000</v>
      </c>
      <c r="E274" s="34">
        <f t="shared" si="16"/>
        <v>119400000</v>
      </c>
      <c r="F274" s="32">
        <v>0.3</v>
      </c>
    </row>
    <row r="275" spans="1:6" x14ac:dyDescent="0.3">
      <c r="A275" s="30" t="s">
        <v>14</v>
      </c>
      <c r="B275" s="31">
        <f>IF('جدول اطلاعات حقوق فروردین پرسنل'!AO270&gt;'جدول مالیات حقوق'!$B$8,'جدول اطلاعات حقوق فروردین پرسنل'!AO270-'جدول مالیات حقوق'!$B$8,0)</f>
        <v>0</v>
      </c>
      <c r="C275" s="31">
        <f t="shared" si="14"/>
        <v>0</v>
      </c>
      <c r="D275" s="34">
        <f t="shared" si="15"/>
        <v>119400000</v>
      </c>
      <c r="E275" s="34">
        <f t="shared" si="16"/>
        <v>119400000</v>
      </c>
      <c r="F275" s="32">
        <v>0.3</v>
      </c>
    </row>
    <row r="276" spans="1:6" x14ac:dyDescent="0.3">
      <c r="A276" s="30" t="s">
        <v>14</v>
      </c>
      <c r="B276" s="31">
        <f>IF('جدول اطلاعات حقوق فروردین پرسنل'!AO271&gt;'جدول مالیات حقوق'!$B$8,'جدول اطلاعات حقوق فروردین پرسنل'!AO271-'جدول مالیات حقوق'!$B$8,0)</f>
        <v>0</v>
      </c>
      <c r="C276" s="31">
        <f t="shared" si="14"/>
        <v>0</v>
      </c>
      <c r="D276" s="34">
        <f t="shared" si="15"/>
        <v>119400000</v>
      </c>
      <c r="E276" s="34">
        <f t="shared" si="16"/>
        <v>119400000</v>
      </c>
      <c r="F276" s="32">
        <v>0.3</v>
      </c>
    </row>
    <row r="277" spans="1:6" x14ac:dyDescent="0.3">
      <c r="A277" s="30" t="s">
        <v>14</v>
      </c>
      <c r="B277" s="31">
        <f>IF('جدول اطلاعات حقوق فروردین پرسنل'!AO272&gt;'جدول مالیات حقوق'!$B$8,'جدول اطلاعات حقوق فروردین پرسنل'!AO272-'جدول مالیات حقوق'!$B$8,0)</f>
        <v>0</v>
      </c>
      <c r="C277" s="31">
        <f t="shared" si="14"/>
        <v>0</v>
      </c>
      <c r="D277" s="34">
        <f t="shared" si="15"/>
        <v>119400000</v>
      </c>
      <c r="E277" s="34">
        <f t="shared" si="16"/>
        <v>119400000</v>
      </c>
      <c r="F277" s="32">
        <v>0.3</v>
      </c>
    </row>
    <row r="278" spans="1:6" x14ac:dyDescent="0.3">
      <c r="A278" s="30" t="s">
        <v>14</v>
      </c>
      <c r="B278" s="31">
        <f>IF('جدول اطلاعات حقوق فروردین پرسنل'!AO273&gt;'جدول مالیات حقوق'!$B$8,'جدول اطلاعات حقوق فروردین پرسنل'!AO273-'جدول مالیات حقوق'!$B$8,0)</f>
        <v>0</v>
      </c>
      <c r="C278" s="31">
        <f t="shared" si="14"/>
        <v>0</v>
      </c>
      <c r="D278" s="34">
        <f t="shared" si="15"/>
        <v>119400000</v>
      </c>
      <c r="E278" s="34">
        <f t="shared" si="16"/>
        <v>119400000</v>
      </c>
      <c r="F278" s="32">
        <v>0.3</v>
      </c>
    </row>
    <row r="279" spans="1:6" x14ac:dyDescent="0.3">
      <c r="A279" s="30" t="s">
        <v>14</v>
      </c>
      <c r="B279" s="31">
        <f>IF('جدول اطلاعات حقوق فروردین پرسنل'!AO274&gt;'جدول مالیات حقوق'!$B$8,'جدول اطلاعات حقوق فروردین پرسنل'!AO274-'جدول مالیات حقوق'!$B$8,0)</f>
        <v>0</v>
      </c>
      <c r="C279" s="31">
        <f t="shared" si="14"/>
        <v>0</v>
      </c>
      <c r="D279" s="34">
        <f t="shared" si="15"/>
        <v>119400000</v>
      </c>
      <c r="E279" s="34">
        <f t="shared" si="16"/>
        <v>119400000</v>
      </c>
      <c r="F279" s="32">
        <v>0.3</v>
      </c>
    </row>
    <row r="280" spans="1:6" x14ac:dyDescent="0.3">
      <c r="A280" s="30" t="s">
        <v>14</v>
      </c>
      <c r="B280" s="31">
        <f>IF('جدول اطلاعات حقوق فروردین پرسنل'!AO275&gt;'جدول مالیات حقوق'!$B$8,'جدول اطلاعات حقوق فروردین پرسنل'!AO275-'جدول مالیات حقوق'!$B$8,0)</f>
        <v>0</v>
      </c>
      <c r="C280" s="31">
        <f t="shared" si="14"/>
        <v>0</v>
      </c>
      <c r="D280" s="34">
        <f t="shared" si="15"/>
        <v>119400000</v>
      </c>
      <c r="E280" s="34">
        <f t="shared" si="16"/>
        <v>119400000</v>
      </c>
      <c r="F280" s="32">
        <v>0.3</v>
      </c>
    </row>
    <row r="281" spans="1:6" x14ac:dyDescent="0.3">
      <c r="A281" s="30" t="s">
        <v>14</v>
      </c>
      <c r="B281" s="31">
        <f>IF('جدول اطلاعات حقوق فروردین پرسنل'!AO276&gt;'جدول مالیات حقوق'!$B$8,'جدول اطلاعات حقوق فروردین پرسنل'!AO276-'جدول مالیات حقوق'!$B$8,0)</f>
        <v>0</v>
      </c>
      <c r="C281" s="31">
        <f t="shared" si="14"/>
        <v>0</v>
      </c>
      <c r="D281" s="34">
        <f t="shared" si="15"/>
        <v>119400000</v>
      </c>
      <c r="E281" s="34">
        <f t="shared" si="16"/>
        <v>119400000</v>
      </c>
      <c r="F281" s="32">
        <v>0.3</v>
      </c>
    </row>
    <row r="282" spans="1:6" x14ac:dyDescent="0.3">
      <c r="A282" s="30" t="s">
        <v>14</v>
      </c>
      <c r="B282" s="31">
        <f>IF('جدول اطلاعات حقوق فروردین پرسنل'!AO277&gt;'جدول مالیات حقوق'!$B$8,'جدول اطلاعات حقوق فروردین پرسنل'!AO277-'جدول مالیات حقوق'!$B$8,0)</f>
        <v>0</v>
      </c>
      <c r="C282" s="31">
        <f t="shared" si="14"/>
        <v>0</v>
      </c>
      <c r="D282" s="34">
        <f t="shared" si="15"/>
        <v>119400000</v>
      </c>
      <c r="E282" s="34">
        <f t="shared" si="16"/>
        <v>119400000</v>
      </c>
      <c r="F282" s="32">
        <v>0.3</v>
      </c>
    </row>
    <row r="283" spans="1:6" x14ac:dyDescent="0.3">
      <c r="A283" s="30" t="s">
        <v>14</v>
      </c>
      <c r="B283" s="31">
        <f>IF('جدول اطلاعات حقوق فروردین پرسنل'!AO278&gt;'جدول مالیات حقوق'!$B$8,'جدول اطلاعات حقوق فروردین پرسنل'!AO278-'جدول مالیات حقوق'!$B$8,0)</f>
        <v>0</v>
      </c>
      <c r="C283" s="31">
        <f t="shared" si="14"/>
        <v>0</v>
      </c>
      <c r="D283" s="34">
        <f t="shared" si="15"/>
        <v>119400000</v>
      </c>
      <c r="E283" s="34">
        <f t="shared" si="16"/>
        <v>119400000</v>
      </c>
      <c r="F283" s="32">
        <v>0.3</v>
      </c>
    </row>
    <row r="284" spans="1:6" x14ac:dyDescent="0.3">
      <c r="A284" s="30" t="s">
        <v>14</v>
      </c>
      <c r="B284" s="31">
        <f>IF('جدول اطلاعات حقوق فروردین پرسنل'!AO279&gt;'جدول مالیات حقوق'!$B$8,'جدول اطلاعات حقوق فروردین پرسنل'!AO279-'جدول مالیات حقوق'!$B$8,0)</f>
        <v>0</v>
      </c>
      <c r="C284" s="31">
        <f t="shared" si="14"/>
        <v>0</v>
      </c>
      <c r="D284" s="34">
        <f t="shared" si="15"/>
        <v>119400000</v>
      </c>
      <c r="E284" s="34">
        <f t="shared" si="16"/>
        <v>119400000</v>
      </c>
      <c r="F284" s="32">
        <v>0.3</v>
      </c>
    </row>
    <row r="285" spans="1:6" x14ac:dyDescent="0.3">
      <c r="A285" s="30" t="s">
        <v>14</v>
      </c>
      <c r="B285" s="31">
        <f>IF('جدول اطلاعات حقوق فروردین پرسنل'!AO280&gt;'جدول مالیات حقوق'!$B$8,'جدول اطلاعات حقوق فروردین پرسنل'!AO280-'جدول مالیات حقوق'!$B$8,0)</f>
        <v>0</v>
      </c>
      <c r="C285" s="31">
        <f t="shared" si="14"/>
        <v>0</v>
      </c>
      <c r="D285" s="34">
        <f t="shared" si="15"/>
        <v>119400000</v>
      </c>
      <c r="E285" s="34">
        <f t="shared" si="16"/>
        <v>119400000</v>
      </c>
      <c r="F285" s="32">
        <v>0.3</v>
      </c>
    </row>
    <row r="286" spans="1:6" x14ac:dyDescent="0.3">
      <c r="A286" s="30" t="s">
        <v>14</v>
      </c>
      <c r="B286" s="31">
        <f>IF('جدول اطلاعات حقوق فروردین پرسنل'!AO281&gt;'جدول مالیات حقوق'!$B$8,'جدول اطلاعات حقوق فروردین پرسنل'!AO281-'جدول مالیات حقوق'!$B$8,0)</f>
        <v>0</v>
      </c>
      <c r="C286" s="31">
        <f t="shared" si="14"/>
        <v>0</v>
      </c>
      <c r="D286" s="34">
        <f t="shared" si="15"/>
        <v>119400000</v>
      </c>
      <c r="E286" s="34">
        <f t="shared" si="16"/>
        <v>119400000</v>
      </c>
      <c r="F286" s="32">
        <v>0.3</v>
      </c>
    </row>
    <row r="287" spans="1:6" x14ac:dyDescent="0.3">
      <c r="A287" s="30" t="s">
        <v>14</v>
      </c>
      <c r="B287" s="31">
        <f>IF('جدول اطلاعات حقوق فروردین پرسنل'!AO282&gt;'جدول مالیات حقوق'!$B$8,'جدول اطلاعات حقوق فروردین پرسنل'!AO282-'جدول مالیات حقوق'!$B$8,0)</f>
        <v>0</v>
      </c>
      <c r="C287" s="31">
        <f t="shared" si="14"/>
        <v>0</v>
      </c>
      <c r="D287" s="34">
        <f t="shared" si="15"/>
        <v>119400000</v>
      </c>
      <c r="E287" s="34">
        <f t="shared" si="16"/>
        <v>119400000</v>
      </c>
      <c r="F287" s="32">
        <v>0.3</v>
      </c>
    </row>
    <row r="288" spans="1:6" x14ac:dyDescent="0.3">
      <c r="A288" s="30" t="s">
        <v>14</v>
      </c>
      <c r="B288" s="31">
        <f>IF('جدول اطلاعات حقوق فروردین پرسنل'!AO283&gt;'جدول مالیات حقوق'!$B$8,'جدول اطلاعات حقوق فروردین پرسنل'!AO283-'جدول مالیات حقوق'!$B$8,0)</f>
        <v>0</v>
      </c>
      <c r="C288" s="31">
        <f t="shared" si="14"/>
        <v>0</v>
      </c>
      <c r="D288" s="34">
        <f t="shared" si="15"/>
        <v>119400000</v>
      </c>
      <c r="E288" s="34">
        <f t="shared" si="16"/>
        <v>119400000</v>
      </c>
      <c r="F288" s="32">
        <v>0.3</v>
      </c>
    </row>
    <row r="289" spans="1:6" x14ac:dyDescent="0.3">
      <c r="A289" s="30" t="s">
        <v>14</v>
      </c>
      <c r="B289" s="31">
        <f>IF('جدول اطلاعات حقوق فروردین پرسنل'!AO284&gt;'جدول مالیات حقوق'!$B$8,'جدول اطلاعات حقوق فروردین پرسنل'!AO284-'جدول مالیات حقوق'!$B$8,0)</f>
        <v>0</v>
      </c>
      <c r="C289" s="31">
        <f t="shared" si="14"/>
        <v>0</v>
      </c>
      <c r="D289" s="34">
        <f t="shared" si="15"/>
        <v>119400000</v>
      </c>
      <c r="E289" s="34">
        <f t="shared" si="16"/>
        <v>119400000</v>
      </c>
      <c r="F289" s="32">
        <v>0.3</v>
      </c>
    </row>
    <row r="290" spans="1:6" x14ac:dyDescent="0.3">
      <c r="A290" s="30" t="s">
        <v>14</v>
      </c>
      <c r="B290" s="31">
        <f>IF('جدول اطلاعات حقوق فروردین پرسنل'!AO285&gt;'جدول مالیات حقوق'!$B$8,'جدول اطلاعات حقوق فروردین پرسنل'!AO285-'جدول مالیات حقوق'!$B$8,0)</f>
        <v>0</v>
      </c>
      <c r="C290" s="31">
        <f t="shared" si="14"/>
        <v>0</v>
      </c>
      <c r="D290" s="34">
        <f t="shared" si="15"/>
        <v>119400000</v>
      </c>
      <c r="E290" s="34">
        <f t="shared" si="16"/>
        <v>119400000</v>
      </c>
      <c r="F290" s="32">
        <v>0.3</v>
      </c>
    </row>
    <row r="291" spans="1:6" x14ac:dyDescent="0.3">
      <c r="A291" s="30" t="s">
        <v>14</v>
      </c>
      <c r="B291" s="31">
        <f>IF('جدول اطلاعات حقوق فروردین پرسنل'!AO286&gt;'جدول مالیات حقوق'!$B$8,'جدول اطلاعات حقوق فروردین پرسنل'!AO286-'جدول مالیات حقوق'!$B$8,0)</f>
        <v>0</v>
      </c>
      <c r="C291" s="31">
        <f t="shared" si="14"/>
        <v>0</v>
      </c>
      <c r="D291" s="34">
        <f t="shared" si="15"/>
        <v>119400000</v>
      </c>
      <c r="E291" s="34">
        <f t="shared" si="16"/>
        <v>119400000</v>
      </c>
      <c r="F291" s="32">
        <v>0.3</v>
      </c>
    </row>
    <row r="292" spans="1:6" x14ac:dyDescent="0.3">
      <c r="A292" s="30" t="s">
        <v>14</v>
      </c>
      <c r="B292" s="31">
        <f>IF('جدول اطلاعات حقوق فروردین پرسنل'!AO287&gt;'جدول مالیات حقوق'!$B$8,'جدول اطلاعات حقوق فروردین پرسنل'!AO287-'جدول مالیات حقوق'!$B$8,0)</f>
        <v>0</v>
      </c>
      <c r="C292" s="31">
        <f t="shared" si="14"/>
        <v>0</v>
      </c>
      <c r="D292" s="34">
        <f t="shared" si="15"/>
        <v>119400000</v>
      </c>
      <c r="E292" s="34">
        <f t="shared" si="16"/>
        <v>119400000</v>
      </c>
      <c r="F292" s="32">
        <v>0.3</v>
      </c>
    </row>
    <row r="293" spans="1:6" x14ac:dyDescent="0.3">
      <c r="A293" s="30" t="s">
        <v>14</v>
      </c>
      <c r="B293" s="31">
        <f>IF('جدول اطلاعات حقوق فروردین پرسنل'!AO288&gt;'جدول مالیات حقوق'!$B$8,'جدول اطلاعات حقوق فروردین پرسنل'!AO288-'جدول مالیات حقوق'!$B$8,0)</f>
        <v>0</v>
      </c>
      <c r="C293" s="31">
        <f t="shared" si="14"/>
        <v>0</v>
      </c>
      <c r="D293" s="34">
        <f t="shared" si="15"/>
        <v>119400000</v>
      </c>
      <c r="E293" s="34">
        <f t="shared" si="16"/>
        <v>119400000</v>
      </c>
      <c r="F293" s="32">
        <v>0.3</v>
      </c>
    </row>
    <row r="294" spans="1:6" x14ac:dyDescent="0.3">
      <c r="A294" s="30" t="s">
        <v>14</v>
      </c>
      <c r="B294" s="31">
        <f>IF('جدول اطلاعات حقوق فروردین پرسنل'!AO289&gt;'جدول مالیات حقوق'!$B$8,'جدول اطلاعات حقوق فروردین پرسنل'!AO289-'جدول مالیات حقوق'!$B$8,0)</f>
        <v>0</v>
      </c>
      <c r="C294" s="31">
        <f t="shared" si="14"/>
        <v>0</v>
      </c>
      <c r="D294" s="34">
        <f t="shared" si="15"/>
        <v>119400000</v>
      </c>
      <c r="E294" s="34">
        <f t="shared" si="16"/>
        <v>119400000</v>
      </c>
      <c r="F294" s="32">
        <v>0.3</v>
      </c>
    </row>
    <row r="295" spans="1:6" x14ac:dyDescent="0.3">
      <c r="A295" s="30" t="s">
        <v>14</v>
      </c>
      <c r="B295" s="31">
        <f>IF('جدول اطلاعات حقوق فروردین پرسنل'!AO290&gt;'جدول مالیات حقوق'!$B$8,'جدول اطلاعات حقوق فروردین پرسنل'!AO290-'جدول مالیات حقوق'!$B$8,0)</f>
        <v>0</v>
      </c>
      <c r="C295" s="31">
        <f t="shared" si="14"/>
        <v>0</v>
      </c>
      <c r="D295" s="34">
        <f t="shared" si="15"/>
        <v>119400000</v>
      </c>
      <c r="E295" s="34">
        <f t="shared" si="16"/>
        <v>119400000</v>
      </c>
      <c r="F295" s="32">
        <v>0.3</v>
      </c>
    </row>
    <row r="296" spans="1:6" x14ac:dyDescent="0.3">
      <c r="A296" s="30" t="s">
        <v>14</v>
      </c>
      <c r="B296" s="31">
        <f>IF('جدول اطلاعات حقوق فروردین پرسنل'!AO291&gt;'جدول مالیات حقوق'!$B$8,'جدول اطلاعات حقوق فروردین پرسنل'!AO291-'جدول مالیات حقوق'!$B$8,0)</f>
        <v>0</v>
      </c>
      <c r="C296" s="31">
        <f t="shared" si="14"/>
        <v>0</v>
      </c>
      <c r="D296" s="34">
        <f t="shared" si="15"/>
        <v>119400000</v>
      </c>
      <c r="E296" s="34">
        <f t="shared" si="16"/>
        <v>119400000</v>
      </c>
      <c r="F296" s="32">
        <v>0.3</v>
      </c>
    </row>
    <row r="297" spans="1:6" x14ac:dyDescent="0.3">
      <c r="A297" s="30" t="s">
        <v>14</v>
      </c>
      <c r="B297" s="31">
        <f>IF('جدول اطلاعات حقوق فروردین پرسنل'!AO292&gt;'جدول مالیات حقوق'!$B$8,'جدول اطلاعات حقوق فروردین پرسنل'!AO292-'جدول مالیات حقوق'!$B$8,0)</f>
        <v>0</v>
      </c>
      <c r="C297" s="31">
        <f t="shared" si="14"/>
        <v>0</v>
      </c>
      <c r="D297" s="34">
        <f t="shared" si="15"/>
        <v>119400000</v>
      </c>
      <c r="E297" s="34">
        <f t="shared" si="16"/>
        <v>119400000</v>
      </c>
      <c r="F297" s="32">
        <v>0.3</v>
      </c>
    </row>
    <row r="298" spans="1:6" x14ac:dyDescent="0.3">
      <c r="A298" s="30" t="s">
        <v>14</v>
      </c>
      <c r="B298" s="31">
        <f>IF('جدول اطلاعات حقوق فروردین پرسنل'!AO293&gt;'جدول مالیات حقوق'!$B$8,'جدول اطلاعات حقوق فروردین پرسنل'!AO293-'جدول مالیات حقوق'!$B$8,0)</f>
        <v>0</v>
      </c>
      <c r="C298" s="31">
        <f t="shared" si="14"/>
        <v>0</v>
      </c>
      <c r="D298" s="34">
        <f t="shared" si="15"/>
        <v>119400000</v>
      </c>
      <c r="E298" s="34">
        <f t="shared" si="16"/>
        <v>119400000</v>
      </c>
      <c r="F298" s="32">
        <v>0.3</v>
      </c>
    </row>
    <row r="299" spans="1:6" x14ac:dyDescent="0.3">
      <c r="A299" s="30" t="s">
        <v>14</v>
      </c>
      <c r="B299" s="31">
        <f>IF('جدول اطلاعات حقوق فروردین پرسنل'!AO294&gt;'جدول مالیات حقوق'!$B$8,'جدول اطلاعات حقوق فروردین پرسنل'!AO294-'جدول مالیات حقوق'!$B$8,0)</f>
        <v>0</v>
      </c>
      <c r="C299" s="31">
        <f t="shared" si="14"/>
        <v>0</v>
      </c>
      <c r="D299" s="34">
        <f t="shared" si="15"/>
        <v>119400000</v>
      </c>
      <c r="E299" s="34">
        <f t="shared" si="16"/>
        <v>119400000</v>
      </c>
      <c r="F299" s="32">
        <v>0.3</v>
      </c>
    </row>
    <row r="300" spans="1:6" x14ac:dyDescent="0.3">
      <c r="A300" s="30" t="s">
        <v>14</v>
      </c>
      <c r="B300" s="31">
        <f>IF('جدول اطلاعات حقوق فروردین پرسنل'!AO295&gt;'جدول مالیات حقوق'!$B$8,'جدول اطلاعات حقوق فروردین پرسنل'!AO295-'جدول مالیات حقوق'!$B$8,0)</f>
        <v>0</v>
      </c>
      <c r="C300" s="31">
        <f t="shared" si="14"/>
        <v>0</v>
      </c>
      <c r="D300" s="34">
        <f t="shared" si="15"/>
        <v>119400000</v>
      </c>
      <c r="E300" s="34">
        <f t="shared" si="16"/>
        <v>119400000</v>
      </c>
      <c r="F300" s="32">
        <v>0.3</v>
      </c>
    </row>
    <row r="301" spans="1:6" x14ac:dyDescent="0.3">
      <c r="A301" s="30" t="s">
        <v>14</v>
      </c>
      <c r="B301" s="31">
        <f>IF('جدول اطلاعات حقوق فروردین پرسنل'!AO296&gt;'جدول مالیات حقوق'!$B$8,'جدول اطلاعات حقوق فروردین پرسنل'!AO296-'جدول مالیات حقوق'!$B$8,0)</f>
        <v>0</v>
      </c>
      <c r="C301" s="31">
        <f t="shared" si="14"/>
        <v>0</v>
      </c>
      <c r="D301" s="34">
        <f t="shared" si="15"/>
        <v>119400000</v>
      </c>
      <c r="E301" s="34">
        <f t="shared" si="16"/>
        <v>119400000</v>
      </c>
      <c r="F301" s="32">
        <v>0.3</v>
      </c>
    </row>
    <row r="302" spans="1:6" x14ac:dyDescent="0.3">
      <c r="A302" s="30" t="s">
        <v>14</v>
      </c>
      <c r="B302" s="31">
        <f>IF('جدول اطلاعات حقوق فروردین پرسنل'!AO297&gt;'جدول مالیات حقوق'!$B$8,'جدول اطلاعات حقوق فروردین پرسنل'!AO297-'جدول مالیات حقوق'!$B$8,0)</f>
        <v>0</v>
      </c>
      <c r="C302" s="31">
        <f t="shared" si="14"/>
        <v>0</v>
      </c>
      <c r="D302" s="34">
        <f t="shared" si="15"/>
        <v>119400000</v>
      </c>
      <c r="E302" s="34">
        <f t="shared" si="16"/>
        <v>119400000</v>
      </c>
      <c r="F302" s="32">
        <v>0.3</v>
      </c>
    </row>
    <row r="303" spans="1:6" x14ac:dyDescent="0.3">
      <c r="A303" s="30" t="s">
        <v>14</v>
      </c>
      <c r="B303" s="31">
        <f>IF('جدول اطلاعات حقوق فروردین پرسنل'!AO298&gt;'جدول مالیات حقوق'!$B$8,'جدول اطلاعات حقوق فروردین پرسنل'!AO298-'جدول مالیات حقوق'!$B$8,0)</f>
        <v>0</v>
      </c>
      <c r="C303" s="31">
        <f t="shared" si="14"/>
        <v>0</v>
      </c>
      <c r="D303" s="34">
        <f t="shared" si="15"/>
        <v>119400000</v>
      </c>
      <c r="E303" s="34">
        <f t="shared" si="16"/>
        <v>119400000</v>
      </c>
      <c r="F303" s="32">
        <v>0.3</v>
      </c>
    </row>
    <row r="304" spans="1:6" x14ac:dyDescent="0.3">
      <c r="A304" s="30" t="s">
        <v>14</v>
      </c>
      <c r="B304" s="31">
        <f>IF('جدول اطلاعات حقوق فروردین پرسنل'!AO299&gt;'جدول مالیات حقوق'!$B$8,'جدول اطلاعات حقوق فروردین پرسنل'!AO299-'جدول مالیات حقوق'!$B$8,0)</f>
        <v>0</v>
      </c>
      <c r="C304" s="31">
        <f t="shared" si="14"/>
        <v>0</v>
      </c>
      <c r="D304" s="34">
        <f t="shared" si="15"/>
        <v>119400000</v>
      </c>
      <c r="E304" s="34">
        <f t="shared" si="16"/>
        <v>119400000</v>
      </c>
      <c r="F304" s="32">
        <v>0.3</v>
      </c>
    </row>
    <row r="305" spans="1:6" x14ac:dyDescent="0.3">
      <c r="A305" s="30" t="s">
        <v>14</v>
      </c>
      <c r="B305" s="31">
        <f>IF('جدول اطلاعات حقوق فروردین پرسنل'!AO300&gt;'جدول مالیات حقوق'!$B$8,'جدول اطلاعات حقوق فروردین پرسنل'!AO300-'جدول مالیات حقوق'!$B$8,0)</f>
        <v>0</v>
      </c>
      <c r="C305" s="31">
        <f t="shared" si="14"/>
        <v>0</v>
      </c>
      <c r="D305" s="34">
        <f t="shared" si="15"/>
        <v>119400000</v>
      </c>
      <c r="E305" s="34">
        <f t="shared" si="16"/>
        <v>119400000</v>
      </c>
      <c r="F305" s="32">
        <v>0.3</v>
      </c>
    </row>
    <row r="306" spans="1:6" x14ac:dyDescent="0.3">
      <c r="A306" s="30" t="s">
        <v>14</v>
      </c>
      <c r="B306" s="31">
        <f>IF('جدول اطلاعات حقوق فروردین پرسنل'!AO301&gt;'جدول مالیات حقوق'!$B$8,'جدول اطلاعات حقوق فروردین پرسنل'!AO301-'جدول مالیات حقوق'!$B$8,0)</f>
        <v>0</v>
      </c>
      <c r="C306" s="31">
        <f t="shared" si="14"/>
        <v>0</v>
      </c>
      <c r="D306" s="34">
        <f t="shared" si="15"/>
        <v>119400000</v>
      </c>
      <c r="E306" s="34">
        <f t="shared" si="16"/>
        <v>119400000</v>
      </c>
      <c r="F306" s="32">
        <v>0.3</v>
      </c>
    </row>
    <row r="307" spans="1:6" x14ac:dyDescent="0.3">
      <c r="A307" s="30" t="s">
        <v>14</v>
      </c>
      <c r="B307" s="31">
        <f>IF('جدول اطلاعات حقوق فروردین پرسنل'!AO302&gt;'جدول مالیات حقوق'!$B$8,'جدول اطلاعات حقوق فروردین پرسنل'!AO302-'جدول مالیات حقوق'!$B$8,0)</f>
        <v>0</v>
      </c>
      <c r="C307" s="31">
        <f t="shared" si="14"/>
        <v>0</v>
      </c>
      <c r="D307" s="34">
        <f t="shared" si="15"/>
        <v>119400000</v>
      </c>
      <c r="E307" s="34">
        <f t="shared" si="16"/>
        <v>119400000</v>
      </c>
      <c r="F307" s="32">
        <v>0.3</v>
      </c>
    </row>
    <row r="308" spans="1:6" x14ac:dyDescent="0.3">
      <c r="A308" s="30" t="s">
        <v>14</v>
      </c>
      <c r="B308" s="31">
        <f>IF('جدول اطلاعات حقوق فروردین پرسنل'!AO303&gt;'جدول مالیات حقوق'!$B$8,'جدول اطلاعات حقوق فروردین پرسنل'!AO303-'جدول مالیات حقوق'!$B$8,0)</f>
        <v>0</v>
      </c>
      <c r="C308" s="31">
        <f t="shared" si="14"/>
        <v>0</v>
      </c>
      <c r="D308" s="34">
        <f t="shared" si="15"/>
        <v>119400000</v>
      </c>
      <c r="E308" s="34">
        <f t="shared" si="16"/>
        <v>119400000</v>
      </c>
      <c r="F308" s="32">
        <v>0.3</v>
      </c>
    </row>
    <row r="309" spans="1:6" x14ac:dyDescent="0.3">
      <c r="A309" s="30" t="s">
        <v>14</v>
      </c>
      <c r="B309" s="31">
        <f>IF('جدول اطلاعات حقوق فروردین پرسنل'!AO304&gt;'جدول مالیات حقوق'!$B$8,'جدول اطلاعات حقوق فروردین پرسنل'!AO304-'جدول مالیات حقوق'!$B$8,0)</f>
        <v>0</v>
      </c>
      <c r="C309" s="31">
        <f t="shared" si="14"/>
        <v>0</v>
      </c>
      <c r="D309" s="34">
        <f t="shared" si="15"/>
        <v>119400000</v>
      </c>
      <c r="E309" s="34">
        <f t="shared" si="16"/>
        <v>119400000</v>
      </c>
      <c r="F309" s="32">
        <v>0.3</v>
      </c>
    </row>
    <row r="310" spans="1:6" x14ac:dyDescent="0.3">
      <c r="A310" s="30" t="s">
        <v>14</v>
      </c>
      <c r="B310" s="31">
        <f>IF('جدول اطلاعات حقوق فروردین پرسنل'!AO305&gt;'جدول مالیات حقوق'!$B$8,'جدول اطلاعات حقوق فروردین پرسنل'!AO305-'جدول مالیات حقوق'!$B$8,0)</f>
        <v>0</v>
      </c>
      <c r="C310" s="31">
        <f t="shared" si="14"/>
        <v>0</v>
      </c>
      <c r="D310" s="34">
        <f t="shared" si="15"/>
        <v>119400000</v>
      </c>
      <c r="E310" s="34">
        <f t="shared" si="16"/>
        <v>119400000</v>
      </c>
      <c r="F310" s="32">
        <v>0.3</v>
      </c>
    </row>
    <row r="311" spans="1:6" x14ac:dyDescent="0.3">
      <c r="A311" s="30" t="s">
        <v>14</v>
      </c>
      <c r="B311" s="31">
        <f>IF('جدول اطلاعات حقوق فروردین پرسنل'!AO306&gt;'جدول مالیات حقوق'!$B$8,'جدول اطلاعات حقوق فروردین پرسنل'!AO306-'جدول مالیات حقوق'!$B$8,0)</f>
        <v>0</v>
      </c>
      <c r="C311" s="31">
        <f t="shared" si="14"/>
        <v>0</v>
      </c>
      <c r="D311" s="34">
        <f t="shared" si="15"/>
        <v>119400000</v>
      </c>
      <c r="E311" s="34">
        <f t="shared" si="16"/>
        <v>119400000</v>
      </c>
      <c r="F311" s="32">
        <v>0.3</v>
      </c>
    </row>
    <row r="312" spans="1:6" x14ac:dyDescent="0.3">
      <c r="A312" s="30" t="s">
        <v>14</v>
      </c>
      <c r="B312" s="31">
        <f>IF('جدول اطلاعات حقوق فروردین پرسنل'!AO307&gt;'جدول مالیات حقوق'!$B$8,'جدول اطلاعات حقوق فروردین پرسنل'!AO307-'جدول مالیات حقوق'!$B$8,0)</f>
        <v>0</v>
      </c>
      <c r="C312" s="31">
        <f t="shared" si="14"/>
        <v>0</v>
      </c>
      <c r="D312" s="34">
        <f t="shared" si="15"/>
        <v>119400000</v>
      </c>
      <c r="E312" s="34">
        <f t="shared" si="16"/>
        <v>119400000</v>
      </c>
      <c r="F312" s="32">
        <v>0.3</v>
      </c>
    </row>
    <row r="313" spans="1:6" x14ac:dyDescent="0.3">
      <c r="A313" s="30" t="s">
        <v>14</v>
      </c>
      <c r="B313" s="31">
        <f>IF('جدول اطلاعات حقوق فروردین پرسنل'!AO308&gt;'جدول مالیات حقوق'!$B$8,'جدول اطلاعات حقوق فروردین پرسنل'!AO308-'جدول مالیات حقوق'!$B$8,0)</f>
        <v>0</v>
      </c>
      <c r="C313" s="31">
        <f t="shared" si="14"/>
        <v>0</v>
      </c>
      <c r="D313" s="34">
        <f t="shared" si="15"/>
        <v>119400000</v>
      </c>
      <c r="E313" s="34">
        <f t="shared" si="16"/>
        <v>119400000</v>
      </c>
      <c r="F313" s="32">
        <v>0.3</v>
      </c>
    </row>
    <row r="314" spans="1:6" x14ac:dyDescent="0.3">
      <c r="A314" s="30" t="s">
        <v>14</v>
      </c>
      <c r="B314" s="31">
        <f>IF('جدول اطلاعات حقوق فروردین پرسنل'!AO309&gt;'جدول مالیات حقوق'!$B$8,'جدول اطلاعات حقوق فروردین پرسنل'!AO309-'جدول مالیات حقوق'!$B$8,0)</f>
        <v>0</v>
      </c>
      <c r="C314" s="31">
        <f t="shared" si="14"/>
        <v>0</v>
      </c>
      <c r="D314" s="34">
        <f t="shared" si="15"/>
        <v>119400000</v>
      </c>
      <c r="E314" s="34">
        <f t="shared" si="16"/>
        <v>119400000</v>
      </c>
      <c r="F314" s="32">
        <v>0.3</v>
      </c>
    </row>
    <row r="315" spans="1:6" x14ac:dyDescent="0.3">
      <c r="A315" s="30" t="s">
        <v>14</v>
      </c>
      <c r="B315" s="31">
        <f>IF('جدول اطلاعات حقوق فروردین پرسنل'!AO310&gt;'جدول مالیات حقوق'!$B$8,'جدول اطلاعات حقوق فروردین پرسنل'!AO310-'جدول مالیات حقوق'!$B$8,0)</f>
        <v>0</v>
      </c>
      <c r="C315" s="31">
        <f t="shared" si="14"/>
        <v>0</v>
      </c>
      <c r="D315" s="34">
        <f t="shared" si="15"/>
        <v>119400000</v>
      </c>
      <c r="E315" s="34">
        <f t="shared" si="16"/>
        <v>119400000</v>
      </c>
      <c r="F315" s="32">
        <v>0.3</v>
      </c>
    </row>
    <row r="316" spans="1:6" x14ac:dyDescent="0.3">
      <c r="A316" s="30" t="s">
        <v>14</v>
      </c>
      <c r="B316" s="31">
        <f>IF('جدول اطلاعات حقوق فروردین پرسنل'!AO311&gt;'جدول مالیات حقوق'!$B$8,'جدول اطلاعات حقوق فروردین پرسنل'!AO311-'جدول مالیات حقوق'!$B$8,0)</f>
        <v>0</v>
      </c>
      <c r="C316" s="31">
        <f t="shared" si="14"/>
        <v>0</v>
      </c>
      <c r="D316" s="34">
        <f t="shared" si="15"/>
        <v>119400000</v>
      </c>
      <c r="E316" s="34">
        <f t="shared" si="16"/>
        <v>119400000</v>
      </c>
      <c r="F316" s="32">
        <v>0.3</v>
      </c>
    </row>
    <row r="317" spans="1:6" x14ac:dyDescent="0.3">
      <c r="A317" s="30" t="s">
        <v>14</v>
      </c>
      <c r="B317" s="31">
        <f>IF('جدول اطلاعات حقوق فروردین پرسنل'!AO312&gt;'جدول مالیات حقوق'!$B$8,'جدول اطلاعات حقوق فروردین پرسنل'!AO312-'جدول مالیات حقوق'!$B$8,0)</f>
        <v>0</v>
      </c>
      <c r="C317" s="31">
        <f t="shared" si="14"/>
        <v>0</v>
      </c>
      <c r="D317" s="34">
        <f t="shared" si="15"/>
        <v>119400000</v>
      </c>
      <c r="E317" s="34">
        <f t="shared" si="16"/>
        <v>119400000</v>
      </c>
      <c r="F317" s="32">
        <v>0.3</v>
      </c>
    </row>
    <row r="318" spans="1:6" x14ac:dyDescent="0.3">
      <c r="A318" s="30" t="s">
        <v>14</v>
      </c>
      <c r="B318" s="31">
        <f>IF('جدول اطلاعات حقوق فروردین پرسنل'!AO313&gt;'جدول مالیات حقوق'!$B$8,'جدول اطلاعات حقوق فروردین پرسنل'!AO313-'جدول مالیات حقوق'!$B$8,0)</f>
        <v>0</v>
      </c>
      <c r="C318" s="31">
        <f t="shared" si="14"/>
        <v>0</v>
      </c>
      <c r="D318" s="34">
        <f t="shared" si="15"/>
        <v>119400000</v>
      </c>
      <c r="E318" s="34">
        <f t="shared" si="16"/>
        <v>119400000</v>
      </c>
      <c r="F318" s="32">
        <v>0.3</v>
      </c>
    </row>
    <row r="319" spans="1:6" x14ac:dyDescent="0.3">
      <c r="A319" s="30" t="s">
        <v>14</v>
      </c>
      <c r="B319" s="31">
        <f>IF('جدول اطلاعات حقوق فروردین پرسنل'!AO314&gt;'جدول مالیات حقوق'!$B$8,'جدول اطلاعات حقوق فروردین پرسنل'!AO314-'جدول مالیات حقوق'!$B$8,0)</f>
        <v>0</v>
      </c>
      <c r="C319" s="31">
        <f t="shared" si="14"/>
        <v>0</v>
      </c>
      <c r="D319" s="34">
        <f t="shared" si="15"/>
        <v>119400000</v>
      </c>
      <c r="E319" s="34">
        <f t="shared" si="16"/>
        <v>119400000</v>
      </c>
      <c r="F319" s="32">
        <v>0.3</v>
      </c>
    </row>
    <row r="320" spans="1:6" x14ac:dyDescent="0.3">
      <c r="A320" s="30" t="s">
        <v>14</v>
      </c>
      <c r="B320" s="31">
        <f>IF('جدول اطلاعات حقوق فروردین پرسنل'!AO315&gt;'جدول مالیات حقوق'!$B$8,'جدول اطلاعات حقوق فروردین پرسنل'!AO315-'جدول مالیات حقوق'!$B$8,0)</f>
        <v>0</v>
      </c>
      <c r="C320" s="31">
        <f t="shared" si="14"/>
        <v>0</v>
      </c>
      <c r="D320" s="34">
        <f t="shared" si="15"/>
        <v>119400000</v>
      </c>
      <c r="E320" s="34">
        <f t="shared" si="16"/>
        <v>119400000</v>
      </c>
      <c r="F320" s="32">
        <v>0.3</v>
      </c>
    </row>
    <row r="321" spans="1:6" x14ac:dyDescent="0.3">
      <c r="A321" s="30" t="s">
        <v>14</v>
      </c>
      <c r="B321" s="31">
        <f>IF('جدول اطلاعات حقوق فروردین پرسنل'!AO316&gt;'جدول مالیات حقوق'!$B$8,'جدول اطلاعات حقوق فروردین پرسنل'!AO316-'جدول مالیات حقوق'!$B$8,0)</f>
        <v>0</v>
      </c>
      <c r="C321" s="31">
        <f t="shared" si="14"/>
        <v>0</v>
      </c>
      <c r="D321" s="34">
        <f t="shared" si="15"/>
        <v>119400000</v>
      </c>
      <c r="E321" s="34">
        <f t="shared" si="16"/>
        <v>119400000</v>
      </c>
      <c r="F321" s="32">
        <v>0.3</v>
      </c>
    </row>
    <row r="322" spans="1:6" x14ac:dyDescent="0.3">
      <c r="A322" s="30" t="s">
        <v>14</v>
      </c>
      <c r="B322" s="31">
        <f>IF('جدول اطلاعات حقوق فروردین پرسنل'!AO317&gt;'جدول مالیات حقوق'!$B$8,'جدول اطلاعات حقوق فروردین پرسنل'!AO317-'جدول مالیات حقوق'!$B$8,0)</f>
        <v>0</v>
      </c>
      <c r="C322" s="31">
        <f t="shared" si="14"/>
        <v>0</v>
      </c>
      <c r="D322" s="34">
        <f t="shared" si="15"/>
        <v>119400000</v>
      </c>
      <c r="E322" s="34">
        <f t="shared" si="16"/>
        <v>119400000</v>
      </c>
      <c r="F322" s="32">
        <v>0.3</v>
      </c>
    </row>
    <row r="323" spans="1:6" x14ac:dyDescent="0.3">
      <c r="A323" s="30" t="s">
        <v>14</v>
      </c>
      <c r="B323" s="31">
        <f>IF('جدول اطلاعات حقوق فروردین پرسنل'!AO318&gt;'جدول مالیات حقوق'!$B$8,'جدول اطلاعات حقوق فروردین پرسنل'!AO318-'جدول مالیات حقوق'!$B$8,0)</f>
        <v>0</v>
      </c>
      <c r="C323" s="31">
        <f t="shared" si="14"/>
        <v>0</v>
      </c>
      <c r="D323" s="34">
        <f t="shared" si="15"/>
        <v>119400000</v>
      </c>
      <c r="E323" s="34">
        <f t="shared" si="16"/>
        <v>119400000</v>
      </c>
      <c r="F323" s="32">
        <v>0.3</v>
      </c>
    </row>
    <row r="324" spans="1:6" x14ac:dyDescent="0.3">
      <c r="A324" s="30" t="s">
        <v>14</v>
      </c>
      <c r="B324" s="31">
        <f>IF('جدول اطلاعات حقوق فروردین پرسنل'!AO319&gt;'جدول مالیات حقوق'!$B$8,'جدول اطلاعات حقوق فروردین پرسنل'!AO319-'جدول مالیات حقوق'!$B$8,0)</f>
        <v>0</v>
      </c>
      <c r="C324" s="31">
        <f t="shared" si="14"/>
        <v>0</v>
      </c>
      <c r="D324" s="34">
        <f t="shared" si="15"/>
        <v>119400000</v>
      </c>
      <c r="E324" s="34">
        <f t="shared" si="16"/>
        <v>119400000</v>
      </c>
      <c r="F324" s="32">
        <v>0.3</v>
      </c>
    </row>
    <row r="325" spans="1:6" x14ac:dyDescent="0.3">
      <c r="A325" s="30" t="s">
        <v>14</v>
      </c>
      <c r="B325" s="31">
        <f>IF('جدول اطلاعات حقوق فروردین پرسنل'!AO320&gt;'جدول مالیات حقوق'!$B$8,'جدول اطلاعات حقوق فروردین پرسنل'!AO320-'جدول مالیات حقوق'!$B$8,0)</f>
        <v>0</v>
      </c>
      <c r="C325" s="31">
        <f t="shared" si="14"/>
        <v>0</v>
      </c>
      <c r="D325" s="34">
        <f t="shared" si="15"/>
        <v>119400000</v>
      </c>
      <c r="E325" s="34">
        <f t="shared" si="16"/>
        <v>119400000</v>
      </c>
      <c r="F325" s="32">
        <v>0.3</v>
      </c>
    </row>
    <row r="326" spans="1:6" x14ac:dyDescent="0.3">
      <c r="A326" s="30" t="s">
        <v>14</v>
      </c>
      <c r="B326" s="31">
        <f>IF('جدول اطلاعات حقوق فروردین پرسنل'!AO321&gt;'جدول مالیات حقوق'!$B$8,'جدول اطلاعات حقوق فروردین پرسنل'!AO321-'جدول مالیات حقوق'!$B$8,0)</f>
        <v>0</v>
      </c>
      <c r="C326" s="31">
        <f t="shared" si="14"/>
        <v>0</v>
      </c>
      <c r="D326" s="34">
        <f t="shared" si="15"/>
        <v>119400000</v>
      </c>
      <c r="E326" s="34">
        <f t="shared" si="16"/>
        <v>119400000</v>
      </c>
      <c r="F326" s="32">
        <v>0.3</v>
      </c>
    </row>
    <row r="327" spans="1:6" x14ac:dyDescent="0.3">
      <c r="A327" s="30" t="s">
        <v>14</v>
      </c>
      <c r="B327" s="31">
        <f>IF('جدول اطلاعات حقوق فروردین پرسنل'!AO322&gt;'جدول مالیات حقوق'!$B$8,'جدول اطلاعات حقوق فروردین پرسنل'!AO322-'جدول مالیات حقوق'!$B$8,0)</f>
        <v>0</v>
      </c>
      <c r="C327" s="31">
        <f t="shared" si="14"/>
        <v>0</v>
      </c>
      <c r="D327" s="34">
        <f t="shared" si="15"/>
        <v>119400000</v>
      </c>
      <c r="E327" s="34">
        <f t="shared" si="16"/>
        <v>119400000</v>
      </c>
      <c r="F327" s="32">
        <v>0.3</v>
      </c>
    </row>
    <row r="328" spans="1:6" x14ac:dyDescent="0.3">
      <c r="A328" s="30" t="s">
        <v>14</v>
      </c>
      <c r="B328" s="31">
        <f>IF('جدول اطلاعات حقوق فروردین پرسنل'!AO323&gt;'جدول مالیات حقوق'!$B$8,'جدول اطلاعات حقوق فروردین پرسنل'!AO323-'جدول مالیات حقوق'!$B$8,0)</f>
        <v>0</v>
      </c>
      <c r="C328" s="31">
        <f t="shared" si="14"/>
        <v>0</v>
      </c>
      <c r="D328" s="34">
        <f t="shared" si="15"/>
        <v>119400000</v>
      </c>
      <c r="E328" s="34">
        <f t="shared" si="16"/>
        <v>119400000</v>
      </c>
      <c r="F328" s="32">
        <v>0.3</v>
      </c>
    </row>
    <row r="329" spans="1:6" x14ac:dyDescent="0.3">
      <c r="A329" s="30" t="s">
        <v>14</v>
      </c>
      <c r="B329" s="31">
        <f>IF('جدول اطلاعات حقوق فروردین پرسنل'!AO324&gt;'جدول مالیات حقوق'!$B$8,'جدول اطلاعات حقوق فروردین پرسنل'!AO324-'جدول مالیات حقوق'!$B$8,0)</f>
        <v>0</v>
      </c>
      <c r="C329" s="31">
        <f t="shared" si="14"/>
        <v>0</v>
      </c>
      <c r="D329" s="34">
        <f t="shared" si="15"/>
        <v>119400000</v>
      </c>
      <c r="E329" s="34">
        <f t="shared" si="16"/>
        <v>119400000</v>
      </c>
      <c r="F329" s="32">
        <v>0.3</v>
      </c>
    </row>
    <row r="330" spans="1:6" x14ac:dyDescent="0.3">
      <c r="A330" s="30" t="s">
        <v>14</v>
      </c>
      <c r="B330" s="31">
        <f>IF('جدول اطلاعات حقوق فروردین پرسنل'!AO325&gt;'جدول مالیات حقوق'!$B$8,'جدول اطلاعات حقوق فروردین پرسنل'!AO325-'جدول مالیات حقوق'!$B$8,0)</f>
        <v>0</v>
      </c>
      <c r="C330" s="31">
        <f t="shared" ref="C330:C393" si="17">ROUND((B330*F330),0)</f>
        <v>0</v>
      </c>
      <c r="D330" s="34">
        <f t="shared" ref="D330:D393" si="18">C330+$D$8</f>
        <v>119400000</v>
      </c>
      <c r="E330" s="34">
        <f t="shared" si="16"/>
        <v>119400000</v>
      </c>
      <c r="F330" s="32">
        <v>0.3</v>
      </c>
    </row>
    <row r="331" spans="1:6" x14ac:dyDescent="0.3">
      <c r="A331" s="30" t="s">
        <v>14</v>
      </c>
      <c r="B331" s="31">
        <f>IF('جدول اطلاعات حقوق فروردین پرسنل'!AO326&gt;'جدول مالیات حقوق'!$B$8,'جدول اطلاعات حقوق فروردین پرسنل'!AO326-'جدول مالیات حقوق'!$B$8,0)</f>
        <v>0</v>
      </c>
      <c r="C331" s="31">
        <f t="shared" si="17"/>
        <v>0</v>
      </c>
      <c r="D331" s="34">
        <f t="shared" si="18"/>
        <v>119400000</v>
      </c>
      <c r="E331" s="34">
        <f t="shared" ref="E331:E394" si="19">D330</f>
        <v>119400000</v>
      </c>
      <c r="F331" s="32">
        <v>0.3</v>
      </c>
    </row>
    <row r="332" spans="1:6" x14ac:dyDescent="0.3">
      <c r="A332" s="30" t="s">
        <v>14</v>
      </c>
      <c r="B332" s="31">
        <f>IF('جدول اطلاعات حقوق فروردین پرسنل'!AO327&gt;'جدول مالیات حقوق'!$B$8,'جدول اطلاعات حقوق فروردین پرسنل'!AO327-'جدول مالیات حقوق'!$B$8,0)</f>
        <v>0</v>
      </c>
      <c r="C332" s="31">
        <f t="shared" si="17"/>
        <v>0</v>
      </c>
      <c r="D332" s="34">
        <f t="shared" si="18"/>
        <v>119400000</v>
      </c>
      <c r="E332" s="34">
        <f t="shared" si="19"/>
        <v>119400000</v>
      </c>
      <c r="F332" s="32">
        <v>0.3</v>
      </c>
    </row>
    <row r="333" spans="1:6" x14ac:dyDescent="0.3">
      <c r="A333" s="30" t="s">
        <v>14</v>
      </c>
      <c r="B333" s="31">
        <f>IF('جدول اطلاعات حقوق فروردین پرسنل'!AO328&gt;'جدول مالیات حقوق'!$B$8,'جدول اطلاعات حقوق فروردین پرسنل'!AO328-'جدول مالیات حقوق'!$B$8,0)</f>
        <v>0</v>
      </c>
      <c r="C333" s="31">
        <f t="shared" si="17"/>
        <v>0</v>
      </c>
      <c r="D333" s="34">
        <f t="shared" si="18"/>
        <v>119400000</v>
      </c>
      <c r="E333" s="34">
        <f t="shared" si="19"/>
        <v>119400000</v>
      </c>
      <c r="F333" s="32">
        <v>0.3</v>
      </c>
    </row>
    <row r="334" spans="1:6" x14ac:dyDescent="0.3">
      <c r="A334" s="30" t="s">
        <v>14</v>
      </c>
      <c r="B334" s="31">
        <f>IF('جدول اطلاعات حقوق فروردین پرسنل'!AO329&gt;'جدول مالیات حقوق'!$B$8,'جدول اطلاعات حقوق فروردین پرسنل'!AO329-'جدول مالیات حقوق'!$B$8,0)</f>
        <v>0</v>
      </c>
      <c r="C334" s="31">
        <f t="shared" si="17"/>
        <v>0</v>
      </c>
      <c r="D334" s="34">
        <f t="shared" si="18"/>
        <v>119400000</v>
      </c>
      <c r="E334" s="34">
        <f t="shared" si="19"/>
        <v>119400000</v>
      </c>
      <c r="F334" s="32">
        <v>0.3</v>
      </c>
    </row>
    <row r="335" spans="1:6" x14ac:dyDescent="0.3">
      <c r="A335" s="30" t="s">
        <v>14</v>
      </c>
      <c r="B335" s="31">
        <f>IF('جدول اطلاعات حقوق فروردین پرسنل'!AO330&gt;'جدول مالیات حقوق'!$B$8,'جدول اطلاعات حقوق فروردین پرسنل'!AO330-'جدول مالیات حقوق'!$B$8,0)</f>
        <v>0</v>
      </c>
      <c r="C335" s="31">
        <f t="shared" si="17"/>
        <v>0</v>
      </c>
      <c r="D335" s="34">
        <f t="shared" si="18"/>
        <v>119400000</v>
      </c>
      <c r="E335" s="34">
        <f t="shared" si="19"/>
        <v>119400000</v>
      </c>
      <c r="F335" s="32">
        <v>0.3</v>
      </c>
    </row>
    <row r="336" spans="1:6" x14ac:dyDescent="0.3">
      <c r="A336" s="30" t="s">
        <v>14</v>
      </c>
      <c r="B336" s="31">
        <f>IF('جدول اطلاعات حقوق فروردین پرسنل'!AO331&gt;'جدول مالیات حقوق'!$B$8,'جدول اطلاعات حقوق فروردین پرسنل'!AO331-'جدول مالیات حقوق'!$B$8,0)</f>
        <v>0</v>
      </c>
      <c r="C336" s="31">
        <f t="shared" si="17"/>
        <v>0</v>
      </c>
      <c r="D336" s="34">
        <f t="shared" si="18"/>
        <v>119400000</v>
      </c>
      <c r="E336" s="34">
        <f t="shared" si="19"/>
        <v>119400000</v>
      </c>
      <c r="F336" s="32">
        <v>0.3</v>
      </c>
    </row>
    <row r="337" spans="1:6" x14ac:dyDescent="0.3">
      <c r="A337" s="30" t="s">
        <v>14</v>
      </c>
      <c r="B337" s="31">
        <f>IF('جدول اطلاعات حقوق فروردین پرسنل'!AO332&gt;'جدول مالیات حقوق'!$B$8,'جدول اطلاعات حقوق فروردین پرسنل'!AO332-'جدول مالیات حقوق'!$B$8,0)</f>
        <v>0</v>
      </c>
      <c r="C337" s="31">
        <f t="shared" si="17"/>
        <v>0</v>
      </c>
      <c r="D337" s="34">
        <f t="shared" si="18"/>
        <v>119400000</v>
      </c>
      <c r="E337" s="34">
        <f t="shared" si="19"/>
        <v>119400000</v>
      </c>
      <c r="F337" s="32">
        <v>0.3</v>
      </c>
    </row>
    <row r="338" spans="1:6" x14ac:dyDescent="0.3">
      <c r="A338" s="30" t="s">
        <v>14</v>
      </c>
      <c r="B338" s="31">
        <f>IF('جدول اطلاعات حقوق فروردین پرسنل'!AO333&gt;'جدول مالیات حقوق'!$B$8,'جدول اطلاعات حقوق فروردین پرسنل'!AO333-'جدول مالیات حقوق'!$B$8,0)</f>
        <v>0</v>
      </c>
      <c r="C338" s="31">
        <f t="shared" si="17"/>
        <v>0</v>
      </c>
      <c r="D338" s="34">
        <f t="shared" si="18"/>
        <v>119400000</v>
      </c>
      <c r="E338" s="34">
        <f t="shared" si="19"/>
        <v>119400000</v>
      </c>
      <c r="F338" s="32">
        <v>0.3</v>
      </c>
    </row>
    <row r="339" spans="1:6" x14ac:dyDescent="0.3">
      <c r="A339" s="30" t="s">
        <v>14</v>
      </c>
      <c r="B339" s="31">
        <f>IF('جدول اطلاعات حقوق فروردین پرسنل'!AO334&gt;'جدول مالیات حقوق'!$B$8,'جدول اطلاعات حقوق فروردین پرسنل'!AO334-'جدول مالیات حقوق'!$B$8,0)</f>
        <v>0</v>
      </c>
      <c r="C339" s="31">
        <f t="shared" si="17"/>
        <v>0</v>
      </c>
      <c r="D339" s="34">
        <f t="shared" si="18"/>
        <v>119400000</v>
      </c>
      <c r="E339" s="34">
        <f t="shared" si="19"/>
        <v>119400000</v>
      </c>
      <c r="F339" s="32">
        <v>0.3</v>
      </c>
    </row>
    <row r="340" spans="1:6" x14ac:dyDescent="0.3">
      <c r="A340" s="30" t="s">
        <v>14</v>
      </c>
      <c r="B340" s="31">
        <f>IF('جدول اطلاعات حقوق فروردین پرسنل'!AO335&gt;'جدول مالیات حقوق'!$B$8,'جدول اطلاعات حقوق فروردین پرسنل'!AO335-'جدول مالیات حقوق'!$B$8,0)</f>
        <v>0</v>
      </c>
      <c r="C340" s="31">
        <f t="shared" si="17"/>
        <v>0</v>
      </c>
      <c r="D340" s="34">
        <f t="shared" si="18"/>
        <v>119400000</v>
      </c>
      <c r="E340" s="34">
        <f t="shared" si="19"/>
        <v>119400000</v>
      </c>
      <c r="F340" s="32">
        <v>0.3</v>
      </c>
    </row>
    <row r="341" spans="1:6" x14ac:dyDescent="0.3">
      <c r="A341" s="30" t="s">
        <v>14</v>
      </c>
      <c r="B341" s="31">
        <f>IF('جدول اطلاعات حقوق فروردین پرسنل'!AO336&gt;'جدول مالیات حقوق'!$B$8,'جدول اطلاعات حقوق فروردین پرسنل'!AO336-'جدول مالیات حقوق'!$B$8,0)</f>
        <v>0</v>
      </c>
      <c r="C341" s="31">
        <f t="shared" si="17"/>
        <v>0</v>
      </c>
      <c r="D341" s="34">
        <f t="shared" si="18"/>
        <v>119400000</v>
      </c>
      <c r="E341" s="34">
        <f t="shared" si="19"/>
        <v>119400000</v>
      </c>
      <c r="F341" s="32">
        <v>0.3</v>
      </c>
    </row>
    <row r="342" spans="1:6" x14ac:dyDescent="0.3">
      <c r="A342" s="30" t="s">
        <v>14</v>
      </c>
      <c r="B342" s="31">
        <f>IF('جدول اطلاعات حقوق فروردین پرسنل'!AO337&gt;'جدول مالیات حقوق'!$B$8,'جدول اطلاعات حقوق فروردین پرسنل'!AO337-'جدول مالیات حقوق'!$B$8,0)</f>
        <v>0</v>
      </c>
      <c r="C342" s="31">
        <f t="shared" si="17"/>
        <v>0</v>
      </c>
      <c r="D342" s="34">
        <f t="shared" si="18"/>
        <v>119400000</v>
      </c>
      <c r="E342" s="34">
        <f t="shared" si="19"/>
        <v>119400000</v>
      </c>
      <c r="F342" s="32">
        <v>0.3</v>
      </c>
    </row>
    <row r="343" spans="1:6" x14ac:dyDescent="0.3">
      <c r="A343" s="30" t="s">
        <v>14</v>
      </c>
      <c r="B343" s="31">
        <f>IF('جدول اطلاعات حقوق فروردین پرسنل'!AO338&gt;'جدول مالیات حقوق'!$B$8,'جدول اطلاعات حقوق فروردین پرسنل'!AO338-'جدول مالیات حقوق'!$B$8,0)</f>
        <v>0</v>
      </c>
      <c r="C343" s="31">
        <f t="shared" si="17"/>
        <v>0</v>
      </c>
      <c r="D343" s="34">
        <f t="shared" si="18"/>
        <v>119400000</v>
      </c>
      <c r="E343" s="34">
        <f t="shared" si="19"/>
        <v>119400000</v>
      </c>
      <c r="F343" s="32">
        <v>0.3</v>
      </c>
    </row>
    <row r="344" spans="1:6" x14ac:dyDescent="0.3">
      <c r="A344" s="30" t="s">
        <v>14</v>
      </c>
      <c r="B344" s="31">
        <f>IF('جدول اطلاعات حقوق فروردین پرسنل'!AO339&gt;'جدول مالیات حقوق'!$B$8,'جدول اطلاعات حقوق فروردین پرسنل'!AO339-'جدول مالیات حقوق'!$B$8,0)</f>
        <v>0</v>
      </c>
      <c r="C344" s="31">
        <f t="shared" si="17"/>
        <v>0</v>
      </c>
      <c r="D344" s="34">
        <f t="shared" si="18"/>
        <v>119400000</v>
      </c>
      <c r="E344" s="34">
        <f t="shared" si="19"/>
        <v>119400000</v>
      </c>
      <c r="F344" s="32">
        <v>0.3</v>
      </c>
    </row>
    <row r="345" spans="1:6" x14ac:dyDescent="0.3">
      <c r="A345" s="30" t="s">
        <v>14</v>
      </c>
      <c r="B345" s="31">
        <f>IF('جدول اطلاعات حقوق فروردین پرسنل'!AO340&gt;'جدول مالیات حقوق'!$B$8,'جدول اطلاعات حقوق فروردین پرسنل'!AO340-'جدول مالیات حقوق'!$B$8,0)</f>
        <v>0</v>
      </c>
      <c r="C345" s="31">
        <f t="shared" si="17"/>
        <v>0</v>
      </c>
      <c r="D345" s="34">
        <f t="shared" si="18"/>
        <v>119400000</v>
      </c>
      <c r="E345" s="34">
        <f t="shared" si="19"/>
        <v>119400000</v>
      </c>
      <c r="F345" s="32">
        <v>0.3</v>
      </c>
    </row>
    <row r="346" spans="1:6" x14ac:dyDescent="0.3">
      <c r="A346" s="30" t="s">
        <v>14</v>
      </c>
      <c r="B346" s="31">
        <f>IF('جدول اطلاعات حقوق فروردین پرسنل'!AO341&gt;'جدول مالیات حقوق'!$B$8,'جدول اطلاعات حقوق فروردین پرسنل'!AO341-'جدول مالیات حقوق'!$B$8,0)</f>
        <v>0</v>
      </c>
      <c r="C346" s="31">
        <f t="shared" si="17"/>
        <v>0</v>
      </c>
      <c r="D346" s="34">
        <f t="shared" si="18"/>
        <v>119400000</v>
      </c>
      <c r="E346" s="34">
        <f t="shared" si="19"/>
        <v>119400000</v>
      </c>
      <c r="F346" s="32">
        <v>0.3</v>
      </c>
    </row>
    <row r="347" spans="1:6" x14ac:dyDescent="0.3">
      <c r="A347" s="30" t="s">
        <v>14</v>
      </c>
      <c r="B347" s="31">
        <f>IF('جدول اطلاعات حقوق فروردین پرسنل'!AO342&gt;'جدول مالیات حقوق'!$B$8,'جدول اطلاعات حقوق فروردین پرسنل'!AO342-'جدول مالیات حقوق'!$B$8,0)</f>
        <v>0</v>
      </c>
      <c r="C347" s="31">
        <f t="shared" si="17"/>
        <v>0</v>
      </c>
      <c r="D347" s="34">
        <f t="shared" si="18"/>
        <v>119400000</v>
      </c>
      <c r="E347" s="34">
        <f t="shared" si="19"/>
        <v>119400000</v>
      </c>
      <c r="F347" s="32">
        <v>0.3</v>
      </c>
    </row>
    <row r="348" spans="1:6" x14ac:dyDescent="0.3">
      <c r="A348" s="30" t="s">
        <v>14</v>
      </c>
      <c r="B348" s="31">
        <f>IF('جدول اطلاعات حقوق فروردین پرسنل'!AO343&gt;'جدول مالیات حقوق'!$B$8,'جدول اطلاعات حقوق فروردین پرسنل'!AO343-'جدول مالیات حقوق'!$B$8,0)</f>
        <v>0</v>
      </c>
      <c r="C348" s="31">
        <f t="shared" si="17"/>
        <v>0</v>
      </c>
      <c r="D348" s="34">
        <f t="shared" si="18"/>
        <v>119400000</v>
      </c>
      <c r="E348" s="34">
        <f t="shared" si="19"/>
        <v>119400000</v>
      </c>
      <c r="F348" s="32">
        <v>0.3</v>
      </c>
    </row>
    <row r="349" spans="1:6" x14ac:dyDescent="0.3">
      <c r="A349" s="30" t="s">
        <v>14</v>
      </c>
      <c r="B349" s="31">
        <f>IF('جدول اطلاعات حقوق فروردین پرسنل'!AO344&gt;'جدول مالیات حقوق'!$B$8,'جدول اطلاعات حقوق فروردین پرسنل'!AO344-'جدول مالیات حقوق'!$B$8,0)</f>
        <v>0</v>
      </c>
      <c r="C349" s="31">
        <f t="shared" si="17"/>
        <v>0</v>
      </c>
      <c r="D349" s="34">
        <f t="shared" si="18"/>
        <v>119400000</v>
      </c>
      <c r="E349" s="34">
        <f t="shared" si="19"/>
        <v>119400000</v>
      </c>
      <c r="F349" s="32">
        <v>0.3</v>
      </c>
    </row>
    <row r="350" spans="1:6" x14ac:dyDescent="0.3">
      <c r="A350" s="30" t="s">
        <v>14</v>
      </c>
      <c r="B350" s="31">
        <f>IF('جدول اطلاعات حقوق فروردین پرسنل'!AO345&gt;'جدول مالیات حقوق'!$B$8,'جدول اطلاعات حقوق فروردین پرسنل'!AO345-'جدول مالیات حقوق'!$B$8,0)</f>
        <v>0</v>
      </c>
      <c r="C350" s="31">
        <f t="shared" si="17"/>
        <v>0</v>
      </c>
      <c r="D350" s="34">
        <f t="shared" si="18"/>
        <v>119400000</v>
      </c>
      <c r="E350" s="34">
        <f t="shared" si="19"/>
        <v>119400000</v>
      </c>
      <c r="F350" s="32">
        <v>0.3</v>
      </c>
    </row>
    <row r="351" spans="1:6" x14ac:dyDescent="0.3">
      <c r="A351" s="30" t="s">
        <v>14</v>
      </c>
      <c r="B351" s="31">
        <f>IF('جدول اطلاعات حقوق فروردین پرسنل'!AO346&gt;'جدول مالیات حقوق'!$B$8,'جدول اطلاعات حقوق فروردین پرسنل'!AO346-'جدول مالیات حقوق'!$B$8,0)</f>
        <v>0</v>
      </c>
      <c r="C351" s="31">
        <f t="shared" si="17"/>
        <v>0</v>
      </c>
      <c r="D351" s="34">
        <f t="shared" si="18"/>
        <v>119400000</v>
      </c>
      <c r="E351" s="34">
        <f t="shared" si="19"/>
        <v>119400000</v>
      </c>
      <c r="F351" s="32">
        <v>0.3</v>
      </c>
    </row>
    <row r="352" spans="1:6" x14ac:dyDescent="0.3">
      <c r="A352" s="30" t="s">
        <v>14</v>
      </c>
      <c r="B352" s="31">
        <f>IF('جدول اطلاعات حقوق فروردین پرسنل'!AO347&gt;'جدول مالیات حقوق'!$B$8,'جدول اطلاعات حقوق فروردین پرسنل'!AO347-'جدول مالیات حقوق'!$B$8,0)</f>
        <v>0</v>
      </c>
      <c r="C352" s="31">
        <f t="shared" si="17"/>
        <v>0</v>
      </c>
      <c r="D352" s="34">
        <f t="shared" si="18"/>
        <v>119400000</v>
      </c>
      <c r="E352" s="34">
        <f t="shared" si="19"/>
        <v>119400000</v>
      </c>
      <c r="F352" s="32">
        <v>0.3</v>
      </c>
    </row>
    <row r="353" spans="1:6" x14ac:dyDescent="0.3">
      <c r="A353" s="30" t="s">
        <v>14</v>
      </c>
      <c r="B353" s="31">
        <f>IF('جدول اطلاعات حقوق فروردین پرسنل'!AO348&gt;'جدول مالیات حقوق'!$B$8,'جدول اطلاعات حقوق فروردین پرسنل'!AO348-'جدول مالیات حقوق'!$B$8,0)</f>
        <v>0</v>
      </c>
      <c r="C353" s="31">
        <f t="shared" si="17"/>
        <v>0</v>
      </c>
      <c r="D353" s="34">
        <f t="shared" si="18"/>
        <v>119400000</v>
      </c>
      <c r="E353" s="34">
        <f t="shared" si="19"/>
        <v>119400000</v>
      </c>
      <c r="F353" s="32">
        <v>0.3</v>
      </c>
    </row>
    <row r="354" spans="1:6" x14ac:dyDescent="0.3">
      <c r="A354" s="30" t="s">
        <v>14</v>
      </c>
      <c r="B354" s="31">
        <f>IF('جدول اطلاعات حقوق فروردین پرسنل'!AO349&gt;'جدول مالیات حقوق'!$B$8,'جدول اطلاعات حقوق فروردین پرسنل'!AO349-'جدول مالیات حقوق'!$B$8,0)</f>
        <v>0</v>
      </c>
      <c r="C354" s="31">
        <f t="shared" si="17"/>
        <v>0</v>
      </c>
      <c r="D354" s="34">
        <f t="shared" si="18"/>
        <v>119400000</v>
      </c>
      <c r="E354" s="34">
        <f t="shared" si="19"/>
        <v>119400000</v>
      </c>
      <c r="F354" s="32">
        <v>0.3</v>
      </c>
    </row>
    <row r="355" spans="1:6" x14ac:dyDescent="0.3">
      <c r="A355" s="30" t="s">
        <v>14</v>
      </c>
      <c r="B355" s="31">
        <f>IF('جدول اطلاعات حقوق فروردین پرسنل'!AO350&gt;'جدول مالیات حقوق'!$B$8,'جدول اطلاعات حقوق فروردین پرسنل'!AO350-'جدول مالیات حقوق'!$B$8,0)</f>
        <v>0</v>
      </c>
      <c r="C355" s="31">
        <f t="shared" si="17"/>
        <v>0</v>
      </c>
      <c r="D355" s="34">
        <f t="shared" si="18"/>
        <v>119400000</v>
      </c>
      <c r="E355" s="34">
        <f t="shared" si="19"/>
        <v>119400000</v>
      </c>
      <c r="F355" s="32">
        <v>0.3</v>
      </c>
    </row>
    <row r="356" spans="1:6" x14ac:dyDescent="0.3">
      <c r="A356" s="30" t="s">
        <v>14</v>
      </c>
      <c r="B356" s="31">
        <f>IF('جدول اطلاعات حقوق فروردین پرسنل'!AO351&gt;'جدول مالیات حقوق'!$B$8,'جدول اطلاعات حقوق فروردین پرسنل'!AO351-'جدول مالیات حقوق'!$B$8,0)</f>
        <v>0</v>
      </c>
      <c r="C356" s="31">
        <f t="shared" si="17"/>
        <v>0</v>
      </c>
      <c r="D356" s="34">
        <f t="shared" si="18"/>
        <v>119400000</v>
      </c>
      <c r="E356" s="34">
        <f t="shared" si="19"/>
        <v>119400000</v>
      </c>
      <c r="F356" s="32">
        <v>0.3</v>
      </c>
    </row>
    <row r="357" spans="1:6" x14ac:dyDescent="0.3">
      <c r="A357" s="30" t="s">
        <v>14</v>
      </c>
      <c r="B357" s="31">
        <f>IF('جدول اطلاعات حقوق فروردین پرسنل'!AO352&gt;'جدول مالیات حقوق'!$B$8,'جدول اطلاعات حقوق فروردین پرسنل'!AO352-'جدول مالیات حقوق'!$B$8,0)</f>
        <v>0</v>
      </c>
      <c r="C357" s="31">
        <f t="shared" si="17"/>
        <v>0</v>
      </c>
      <c r="D357" s="34">
        <f t="shared" si="18"/>
        <v>119400000</v>
      </c>
      <c r="E357" s="34">
        <f t="shared" si="19"/>
        <v>119400000</v>
      </c>
      <c r="F357" s="32">
        <v>0.3</v>
      </c>
    </row>
    <row r="358" spans="1:6" x14ac:dyDescent="0.3">
      <c r="A358" s="30" t="s">
        <v>14</v>
      </c>
      <c r="B358" s="31">
        <f>IF('جدول اطلاعات حقوق فروردین پرسنل'!AO353&gt;'جدول مالیات حقوق'!$B$8,'جدول اطلاعات حقوق فروردین پرسنل'!AO353-'جدول مالیات حقوق'!$B$8,0)</f>
        <v>0</v>
      </c>
      <c r="C358" s="31">
        <f t="shared" si="17"/>
        <v>0</v>
      </c>
      <c r="D358" s="34">
        <f t="shared" si="18"/>
        <v>119400000</v>
      </c>
      <c r="E358" s="34">
        <f t="shared" si="19"/>
        <v>119400000</v>
      </c>
      <c r="F358" s="32">
        <v>0.3</v>
      </c>
    </row>
    <row r="359" spans="1:6" x14ac:dyDescent="0.3">
      <c r="A359" s="30" t="s">
        <v>14</v>
      </c>
      <c r="B359" s="31">
        <f>IF('جدول اطلاعات حقوق فروردین پرسنل'!AO354&gt;'جدول مالیات حقوق'!$B$8,'جدول اطلاعات حقوق فروردین پرسنل'!AO354-'جدول مالیات حقوق'!$B$8,0)</f>
        <v>0</v>
      </c>
      <c r="C359" s="31">
        <f t="shared" si="17"/>
        <v>0</v>
      </c>
      <c r="D359" s="34">
        <f t="shared" si="18"/>
        <v>119400000</v>
      </c>
      <c r="E359" s="34">
        <f t="shared" si="19"/>
        <v>119400000</v>
      </c>
      <c r="F359" s="32">
        <v>0.3</v>
      </c>
    </row>
    <row r="360" spans="1:6" x14ac:dyDescent="0.3">
      <c r="A360" s="30" t="s">
        <v>14</v>
      </c>
      <c r="B360" s="31">
        <f>IF('جدول اطلاعات حقوق فروردین پرسنل'!AO355&gt;'جدول مالیات حقوق'!$B$8,'جدول اطلاعات حقوق فروردین پرسنل'!AO355-'جدول مالیات حقوق'!$B$8,0)</f>
        <v>0</v>
      </c>
      <c r="C360" s="31">
        <f t="shared" si="17"/>
        <v>0</v>
      </c>
      <c r="D360" s="34">
        <f t="shared" si="18"/>
        <v>119400000</v>
      </c>
      <c r="E360" s="34">
        <f t="shared" si="19"/>
        <v>119400000</v>
      </c>
      <c r="F360" s="32">
        <v>0.3</v>
      </c>
    </row>
    <row r="361" spans="1:6" x14ac:dyDescent="0.3">
      <c r="A361" s="30" t="s">
        <v>14</v>
      </c>
      <c r="B361" s="31">
        <f>IF('جدول اطلاعات حقوق فروردین پرسنل'!AO356&gt;'جدول مالیات حقوق'!$B$8,'جدول اطلاعات حقوق فروردین پرسنل'!AO356-'جدول مالیات حقوق'!$B$8,0)</f>
        <v>0</v>
      </c>
      <c r="C361" s="31">
        <f t="shared" si="17"/>
        <v>0</v>
      </c>
      <c r="D361" s="34">
        <f t="shared" si="18"/>
        <v>119400000</v>
      </c>
      <c r="E361" s="34">
        <f t="shared" si="19"/>
        <v>119400000</v>
      </c>
      <c r="F361" s="32">
        <v>0.3</v>
      </c>
    </row>
    <row r="362" spans="1:6" x14ac:dyDescent="0.3">
      <c r="A362" s="30" t="s">
        <v>14</v>
      </c>
      <c r="B362" s="31">
        <f>IF('جدول اطلاعات حقوق فروردین پرسنل'!AO357&gt;'جدول مالیات حقوق'!$B$8,'جدول اطلاعات حقوق فروردین پرسنل'!AO357-'جدول مالیات حقوق'!$B$8,0)</f>
        <v>0</v>
      </c>
      <c r="C362" s="31">
        <f t="shared" si="17"/>
        <v>0</v>
      </c>
      <c r="D362" s="34">
        <f t="shared" si="18"/>
        <v>119400000</v>
      </c>
      <c r="E362" s="34">
        <f t="shared" si="19"/>
        <v>119400000</v>
      </c>
      <c r="F362" s="32">
        <v>0.3</v>
      </c>
    </row>
    <row r="363" spans="1:6" x14ac:dyDescent="0.3">
      <c r="A363" s="30" t="s">
        <v>14</v>
      </c>
      <c r="B363" s="31">
        <f>IF('جدول اطلاعات حقوق فروردین پرسنل'!AO358&gt;'جدول مالیات حقوق'!$B$8,'جدول اطلاعات حقوق فروردین پرسنل'!AO358-'جدول مالیات حقوق'!$B$8,0)</f>
        <v>0</v>
      </c>
      <c r="C363" s="31">
        <f t="shared" si="17"/>
        <v>0</v>
      </c>
      <c r="D363" s="34">
        <f t="shared" si="18"/>
        <v>119400000</v>
      </c>
      <c r="E363" s="34">
        <f t="shared" si="19"/>
        <v>119400000</v>
      </c>
      <c r="F363" s="32">
        <v>0.3</v>
      </c>
    </row>
    <row r="364" spans="1:6" x14ac:dyDescent="0.3">
      <c r="A364" s="30" t="s">
        <v>14</v>
      </c>
      <c r="B364" s="31">
        <f>IF('جدول اطلاعات حقوق فروردین پرسنل'!AO359&gt;'جدول مالیات حقوق'!$B$8,'جدول اطلاعات حقوق فروردین پرسنل'!AO359-'جدول مالیات حقوق'!$B$8,0)</f>
        <v>0</v>
      </c>
      <c r="C364" s="31">
        <f t="shared" si="17"/>
        <v>0</v>
      </c>
      <c r="D364" s="34">
        <f t="shared" si="18"/>
        <v>119400000</v>
      </c>
      <c r="E364" s="34">
        <f t="shared" si="19"/>
        <v>119400000</v>
      </c>
      <c r="F364" s="32">
        <v>0.3</v>
      </c>
    </row>
    <row r="365" spans="1:6" x14ac:dyDescent="0.3">
      <c r="A365" s="30" t="s">
        <v>14</v>
      </c>
      <c r="B365" s="31">
        <f>IF('جدول اطلاعات حقوق فروردین پرسنل'!AO360&gt;'جدول مالیات حقوق'!$B$8,'جدول اطلاعات حقوق فروردین پرسنل'!AO360-'جدول مالیات حقوق'!$B$8,0)</f>
        <v>0</v>
      </c>
      <c r="C365" s="31">
        <f t="shared" si="17"/>
        <v>0</v>
      </c>
      <c r="D365" s="34">
        <f t="shared" si="18"/>
        <v>119400000</v>
      </c>
      <c r="E365" s="34">
        <f t="shared" si="19"/>
        <v>119400000</v>
      </c>
      <c r="F365" s="32">
        <v>0.3</v>
      </c>
    </row>
    <row r="366" spans="1:6" x14ac:dyDescent="0.3">
      <c r="A366" s="30" t="s">
        <v>14</v>
      </c>
      <c r="B366" s="31">
        <f>IF('جدول اطلاعات حقوق فروردین پرسنل'!AO361&gt;'جدول مالیات حقوق'!$B$8,'جدول اطلاعات حقوق فروردین پرسنل'!AO361-'جدول مالیات حقوق'!$B$8,0)</f>
        <v>0</v>
      </c>
      <c r="C366" s="31">
        <f t="shared" si="17"/>
        <v>0</v>
      </c>
      <c r="D366" s="34">
        <f t="shared" si="18"/>
        <v>119400000</v>
      </c>
      <c r="E366" s="34">
        <f t="shared" si="19"/>
        <v>119400000</v>
      </c>
      <c r="F366" s="32">
        <v>0.3</v>
      </c>
    </row>
    <row r="367" spans="1:6" x14ac:dyDescent="0.3">
      <c r="A367" s="30" t="s">
        <v>14</v>
      </c>
      <c r="B367" s="31">
        <f>IF('جدول اطلاعات حقوق فروردین پرسنل'!AO362&gt;'جدول مالیات حقوق'!$B$8,'جدول اطلاعات حقوق فروردین پرسنل'!AO362-'جدول مالیات حقوق'!$B$8,0)</f>
        <v>0</v>
      </c>
      <c r="C367" s="31">
        <f t="shared" si="17"/>
        <v>0</v>
      </c>
      <c r="D367" s="34">
        <f t="shared" si="18"/>
        <v>119400000</v>
      </c>
      <c r="E367" s="34">
        <f t="shared" si="19"/>
        <v>119400000</v>
      </c>
      <c r="F367" s="32">
        <v>0.3</v>
      </c>
    </row>
    <row r="368" spans="1:6" x14ac:dyDescent="0.3">
      <c r="A368" s="30" t="s">
        <v>14</v>
      </c>
      <c r="B368" s="31">
        <f>IF('جدول اطلاعات حقوق فروردین پرسنل'!AO363&gt;'جدول مالیات حقوق'!$B$8,'جدول اطلاعات حقوق فروردین پرسنل'!AO363-'جدول مالیات حقوق'!$B$8,0)</f>
        <v>0</v>
      </c>
      <c r="C368" s="31">
        <f t="shared" si="17"/>
        <v>0</v>
      </c>
      <c r="D368" s="34">
        <f t="shared" si="18"/>
        <v>119400000</v>
      </c>
      <c r="E368" s="34">
        <f t="shared" si="19"/>
        <v>119400000</v>
      </c>
      <c r="F368" s="32">
        <v>0.3</v>
      </c>
    </row>
    <row r="369" spans="1:6" x14ac:dyDescent="0.3">
      <c r="A369" s="30" t="s">
        <v>14</v>
      </c>
      <c r="B369" s="31">
        <f>IF('جدول اطلاعات حقوق فروردین پرسنل'!AO364&gt;'جدول مالیات حقوق'!$B$8,'جدول اطلاعات حقوق فروردین پرسنل'!AO364-'جدول مالیات حقوق'!$B$8,0)</f>
        <v>0</v>
      </c>
      <c r="C369" s="31">
        <f t="shared" si="17"/>
        <v>0</v>
      </c>
      <c r="D369" s="34">
        <f t="shared" si="18"/>
        <v>119400000</v>
      </c>
      <c r="E369" s="34">
        <f t="shared" si="19"/>
        <v>119400000</v>
      </c>
      <c r="F369" s="32">
        <v>0.3</v>
      </c>
    </row>
    <row r="370" spans="1:6" x14ac:dyDescent="0.3">
      <c r="A370" s="30" t="s">
        <v>14</v>
      </c>
      <c r="B370" s="31">
        <f>IF('جدول اطلاعات حقوق فروردین پرسنل'!AO365&gt;'جدول مالیات حقوق'!$B$8,'جدول اطلاعات حقوق فروردین پرسنل'!AO365-'جدول مالیات حقوق'!$B$8,0)</f>
        <v>0</v>
      </c>
      <c r="C370" s="31">
        <f t="shared" si="17"/>
        <v>0</v>
      </c>
      <c r="D370" s="34">
        <f t="shared" si="18"/>
        <v>119400000</v>
      </c>
      <c r="E370" s="34">
        <f t="shared" si="19"/>
        <v>119400000</v>
      </c>
      <c r="F370" s="32">
        <v>0.3</v>
      </c>
    </row>
    <row r="371" spans="1:6" x14ac:dyDescent="0.3">
      <c r="A371" s="30" t="s">
        <v>14</v>
      </c>
      <c r="B371" s="31">
        <f>IF('جدول اطلاعات حقوق فروردین پرسنل'!AO366&gt;'جدول مالیات حقوق'!$B$8,'جدول اطلاعات حقوق فروردین پرسنل'!AO366-'جدول مالیات حقوق'!$B$8,0)</f>
        <v>0</v>
      </c>
      <c r="C371" s="31">
        <f t="shared" si="17"/>
        <v>0</v>
      </c>
      <c r="D371" s="34">
        <f t="shared" si="18"/>
        <v>119400000</v>
      </c>
      <c r="E371" s="34">
        <f t="shared" si="19"/>
        <v>119400000</v>
      </c>
      <c r="F371" s="32">
        <v>0.3</v>
      </c>
    </row>
    <row r="372" spans="1:6" x14ac:dyDescent="0.3">
      <c r="A372" s="30" t="s">
        <v>14</v>
      </c>
      <c r="B372" s="31">
        <f>IF('جدول اطلاعات حقوق فروردین پرسنل'!AO367&gt;'جدول مالیات حقوق'!$B$8,'جدول اطلاعات حقوق فروردین پرسنل'!AO367-'جدول مالیات حقوق'!$B$8,0)</f>
        <v>0</v>
      </c>
      <c r="C372" s="31">
        <f t="shared" si="17"/>
        <v>0</v>
      </c>
      <c r="D372" s="34">
        <f t="shared" si="18"/>
        <v>119400000</v>
      </c>
      <c r="E372" s="34">
        <f t="shared" si="19"/>
        <v>119400000</v>
      </c>
      <c r="F372" s="32">
        <v>0.3</v>
      </c>
    </row>
    <row r="373" spans="1:6" x14ac:dyDescent="0.3">
      <c r="A373" s="30" t="s">
        <v>14</v>
      </c>
      <c r="B373" s="31">
        <f>IF('جدول اطلاعات حقوق فروردین پرسنل'!AO368&gt;'جدول مالیات حقوق'!$B$8,'جدول اطلاعات حقوق فروردین پرسنل'!AO368-'جدول مالیات حقوق'!$B$8,0)</f>
        <v>0</v>
      </c>
      <c r="C373" s="31">
        <f t="shared" si="17"/>
        <v>0</v>
      </c>
      <c r="D373" s="34">
        <f t="shared" si="18"/>
        <v>119400000</v>
      </c>
      <c r="E373" s="34">
        <f t="shared" si="19"/>
        <v>119400000</v>
      </c>
      <c r="F373" s="32">
        <v>0.3</v>
      </c>
    </row>
    <row r="374" spans="1:6" x14ac:dyDescent="0.3">
      <c r="A374" s="30" t="s">
        <v>14</v>
      </c>
      <c r="B374" s="31">
        <f>IF('جدول اطلاعات حقوق فروردین پرسنل'!AO369&gt;'جدول مالیات حقوق'!$B$8,'جدول اطلاعات حقوق فروردین پرسنل'!AO369-'جدول مالیات حقوق'!$B$8,0)</f>
        <v>0</v>
      </c>
      <c r="C374" s="31">
        <f t="shared" si="17"/>
        <v>0</v>
      </c>
      <c r="D374" s="34">
        <f t="shared" si="18"/>
        <v>119400000</v>
      </c>
      <c r="E374" s="34">
        <f t="shared" si="19"/>
        <v>119400000</v>
      </c>
      <c r="F374" s="32">
        <v>0.3</v>
      </c>
    </row>
    <row r="375" spans="1:6" x14ac:dyDescent="0.3">
      <c r="A375" s="30" t="s">
        <v>14</v>
      </c>
      <c r="B375" s="31">
        <f>IF('جدول اطلاعات حقوق فروردین پرسنل'!AO370&gt;'جدول مالیات حقوق'!$B$8,'جدول اطلاعات حقوق فروردین پرسنل'!AO370-'جدول مالیات حقوق'!$B$8,0)</f>
        <v>0</v>
      </c>
      <c r="C375" s="31">
        <f t="shared" si="17"/>
        <v>0</v>
      </c>
      <c r="D375" s="34">
        <f t="shared" si="18"/>
        <v>119400000</v>
      </c>
      <c r="E375" s="34">
        <f t="shared" si="19"/>
        <v>119400000</v>
      </c>
      <c r="F375" s="32">
        <v>0.3</v>
      </c>
    </row>
    <row r="376" spans="1:6" x14ac:dyDescent="0.3">
      <c r="A376" s="30" t="s">
        <v>14</v>
      </c>
      <c r="B376" s="31">
        <f>IF('جدول اطلاعات حقوق فروردین پرسنل'!AO371&gt;'جدول مالیات حقوق'!$B$8,'جدول اطلاعات حقوق فروردین پرسنل'!AO371-'جدول مالیات حقوق'!$B$8,0)</f>
        <v>0</v>
      </c>
      <c r="C376" s="31">
        <f t="shared" si="17"/>
        <v>0</v>
      </c>
      <c r="D376" s="34">
        <f t="shared" si="18"/>
        <v>119400000</v>
      </c>
      <c r="E376" s="34">
        <f t="shared" si="19"/>
        <v>119400000</v>
      </c>
      <c r="F376" s="32">
        <v>0.3</v>
      </c>
    </row>
    <row r="377" spans="1:6" x14ac:dyDescent="0.3">
      <c r="A377" s="30" t="s">
        <v>14</v>
      </c>
      <c r="B377" s="31">
        <f>IF('جدول اطلاعات حقوق فروردین پرسنل'!AO372&gt;'جدول مالیات حقوق'!$B$8,'جدول اطلاعات حقوق فروردین پرسنل'!AO372-'جدول مالیات حقوق'!$B$8,0)</f>
        <v>0</v>
      </c>
      <c r="C377" s="31">
        <f t="shared" si="17"/>
        <v>0</v>
      </c>
      <c r="D377" s="34">
        <f t="shared" si="18"/>
        <v>119400000</v>
      </c>
      <c r="E377" s="34">
        <f t="shared" si="19"/>
        <v>119400000</v>
      </c>
      <c r="F377" s="32">
        <v>0.3</v>
      </c>
    </row>
    <row r="378" spans="1:6" x14ac:dyDescent="0.3">
      <c r="A378" s="30" t="s">
        <v>14</v>
      </c>
      <c r="B378" s="31">
        <f>IF('جدول اطلاعات حقوق فروردین پرسنل'!AO373&gt;'جدول مالیات حقوق'!$B$8,'جدول اطلاعات حقوق فروردین پرسنل'!AO373-'جدول مالیات حقوق'!$B$8,0)</f>
        <v>0</v>
      </c>
      <c r="C378" s="31">
        <f t="shared" si="17"/>
        <v>0</v>
      </c>
      <c r="D378" s="34">
        <f t="shared" si="18"/>
        <v>119400000</v>
      </c>
      <c r="E378" s="34">
        <f t="shared" si="19"/>
        <v>119400000</v>
      </c>
      <c r="F378" s="32">
        <v>0.3</v>
      </c>
    </row>
    <row r="379" spans="1:6" x14ac:dyDescent="0.3">
      <c r="A379" s="30" t="s">
        <v>14</v>
      </c>
      <c r="B379" s="31">
        <f>IF('جدول اطلاعات حقوق فروردین پرسنل'!AO374&gt;'جدول مالیات حقوق'!$B$8,'جدول اطلاعات حقوق فروردین پرسنل'!AO374-'جدول مالیات حقوق'!$B$8,0)</f>
        <v>0</v>
      </c>
      <c r="C379" s="31">
        <f t="shared" si="17"/>
        <v>0</v>
      </c>
      <c r="D379" s="34">
        <f t="shared" si="18"/>
        <v>119400000</v>
      </c>
      <c r="E379" s="34">
        <f t="shared" si="19"/>
        <v>119400000</v>
      </c>
      <c r="F379" s="32">
        <v>0.3</v>
      </c>
    </row>
    <row r="380" spans="1:6" x14ac:dyDescent="0.3">
      <c r="A380" s="30" t="s">
        <v>14</v>
      </c>
      <c r="B380" s="31">
        <f>IF('جدول اطلاعات حقوق فروردین پرسنل'!AO375&gt;'جدول مالیات حقوق'!$B$8,'جدول اطلاعات حقوق فروردین پرسنل'!AO375-'جدول مالیات حقوق'!$B$8,0)</f>
        <v>0</v>
      </c>
      <c r="C380" s="31">
        <f t="shared" si="17"/>
        <v>0</v>
      </c>
      <c r="D380" s="34">
        <f t="shared" si="18"/>
        <v>119400000</v>
      </c>
      <c r="E380" s="34">
        <f t="shared" si="19"/>
        <v>119400000</v>
      </c>
      <c r="F380" s="32">
        <v>0.3</v>
      </c>
    </row>
    <row r="381" spans="1:6" x14ac:dyDescent="0.3">
      <c r="A381" s="30" t="s">
        <v>14</v>
      </c>
      <c r="B381" s="31">
        <f>IF('جدول اطلاعات حقوق فروردین پرسنل'!AO376&gt;'جدول مالیات حقوق'!$B$8,'جدول اطلاعات حقوق فروردین پرسنل'!AO376-'جدول مالیات حقوق'!$B$8,0)</f>
        <v>0</v>
      </c>
      <c r="C381" s="31">
        <f t="shared" si="17"/>
        <v>0</v>
      </c>
      <c r="D381" s="34">
        <f t="shared" si="18"/>
        <v>119400000</v>
      </c>
      <c r="E381" s="34">
        <f t="shared" si="19"/>
        <v>119400000</v>
      </c>
      <c r="F381" s="32">
        <v>0.3</v>
      </c>
    </row>
    <row r="382" spans="1:6" x14ac:dyDescent="0.3">
      <c r="A382" s="30" t="s">
        <v>14</v>
      </c>
      <c r="B382" s="31">
        <f>IF('جدول اطلاعات حقوق فروردین پرسنل'!AO377&gt;'جدول مالیات حقوق'!$B$8,'جدول اطلاعات حقوق فروردین پرسنل'!AO377-'جدول مالیات حقوق'!$B$8,0)</f>
        <v>0</v>
      </c>
      <c r="C382" s="31">
        <f t="shared" si="17"/>
        <v>0</v>
      </c>
      <c r="D382" s="34">
        <f t="shared" si="18"/>
        <v>119400000</v>
      </c>
      <c r="E382" s="34">
        <f t="shared" si="19"/>
        <v>119400000</v>
      </c>
      <c r="F382" s="32">
        <v>0.3</v>
      </c>
    </row>
    <row r="383" spans="1:6" x14ac:dyDescent="0.3">
      <c r="A383" s="30" t="s">
        <v>14</v>
      </c>
      <c r="B383" s="31">
        <f>IF('جدول اطلاعات حقوق فروردین پرسنل'!AO378&gt;'جدول مالیات حقوق'!$B$8,'جدول اطلاعات حقوق فروردین پرسنل'!AO378-'جدول مالیات حقوق'!$B$8,0)</f>
        <v>0</v>
      </c>
      <c r="C383" s="31">
        <f t="shared" si="17"/>
        <v>0</v>
      </c>
      <c r="D383" s="34">
        <f t="shared" si="18"/>
        <v>119400000</v>
      </c>
      <c r="E383" s="34">
        <f t="shared" si="19"/>
        <v>119400000</v>
      </c>
      <c r="F383" s="32">
        <v>0.3</v>
      </c>
    </row>
    <row r="384" spans="1:6" x14ac:dyDescent="0.3">
      <c r="A384" s="30" t="s">
        <v>14</v>
      </c>
      <c r="B384" s="31">
        <f>IF('جدول اطلاعات حقوق فروردین پرسنل'!AO379&gt;'جدول مالیات حقوق'!$B$8,'جدول اطلاعات حقوق فروردین پرسنل'!AO379-'جدول مالیات حقوق'!$B$8,0)</f>
        <v>0</v>
      </c>
      <c r="C384" s="31">
        <f t="shared" si="17"/>
        <v>0</v>
      </c>
      <c r="D384" s="34">
        <f t="shared" si="18"/>
        <v>119400000</v>
      </c>
      <c r="E384" s="34">
        <f t="shared" si="19"/>
        <v>119400000</v>
      </c>
      <c r="F384" s="32">
        <v>0.3</v>
      </c>
    </row>
    <row r="385" spans="1:6" x14ac:dyDescent="0.3">
      <c r="A385" s="30" t="s">
        <v>14</v>
      </c>
      <c r="B385" s="31">
        <f>IF('جدول اطلاعات حقوق فروردین پرسنل'!AO380&gt;'جدول مالیات حقوق'!$B$8,'جدول اطلاعات حقوق فروردین پرسنل'!AO380-'جدول مالیات حقوق'!$B$8,0)</f>
        <v>0</v>
      </c>
      <c r="C385" s="31">
        <f t="shared" si="17"/>
        <v>0</v>
      </c>
      <c r="D385" s="34">
        <f t="shared" si="18"/>
        <v>119400000</v>
      </c>
      <c r="E385" s="34">
        <f t="shared" si="19"/>
        <v>119400000</v>
      </c>
      <c r="F385" s="32">
        <v>0.3</v>
      </c>
    </row>
    <row r="386" spans="1:6" x14ac:dyDescent="0.3">
      <c r="A386" s="30" t="s">
        <v>14</v>
      </c>
      <c r="B386" s="31">
        <f>IF('جدول اطلاعات حقوق فروردین پرسنل'!AO381&gt;'جدول مالیات حقوق'!$B$8,'جدول اطلاعات حقوق فروردین پرسنل'!AO381-'جدول مالیات حقوق'!$B$8,0)</f>
        <v>0</v>
      </c>
      <c r="C386" s="31">
        <f t="shared" si="17"/>
        <v>0</v>
      </c>
      <c r="D386" s="34">
        <f t="shared" si="18"/>
        <v>119400000</v>
      </c>
      <c r="E386" s="34">
        <f t="shared" si="19"/>
        <v>119400000</v>
      </c>
      <c r="F386" s="32">
        <v>0.3</v>
      </c>
    </row>
    <row r="387" spans="1:6" x14ac:dyDescent="0.3">
      <c r="A387" s="30" t="s">
        <v>14</v>
      </c>
      <c r="B387" s="31">
        <f>IF('جدول اطلاعات حقوق فروردین پرسنل'!AO382&gt;'جدول مالیات حقوق'!$B$8,'جدول اطلاعات حقوق فروردین پرسنل'!AO382-'جدول مالیات حقوق'!$B$8,0)</f>
        <v>0</v>
      </c>
      <c r="C387" s="31">
        <f t="shared" si="17"/>
        <v>0</v>
      </c>
      <c r="D387" s="34">
        <f t="shared" si="18"/>
        <v>119400000</v>
      </c>
      <c r="E387" s="34">
        <f t="shared" si="19"/>
        <v>119400000</v>
      </c>
      <c r="F387" s="32">
        <v>0.3</v>
      </c>
    </row>
    <row r="388" spans="1:6" x14ac:dyDescent="0.3">
      <c r="A388" s="30" t="s">
        <v>14</v>
      </c>
      <c r="B388" s="31">
        <f>IF('جدول اطلاعات حقوق فروردین پرسنل'!AO383&gt;'جدول مالیات حقوق'!$B$8,'جدول اطلاعات حقوق فروردین پرسنل'!AO383-'جدول مالیات حقوق'!$B$8,0)</f>
        <v>0</v>
      </c>
      <c r="C388" s="31">
        <f t="shared" si="17"/>
        <v>0</v>
      </c>
      <c r="D388" s="34">
        <f t="shared" si="18"/>
        <v>119400000</v>
      </c>
      <c r="E388" s="34">
        <f t="shared" si="19"/>
        <v>119400000</v>
      </c>
      <c r="F388" s="32">
        <v>0.3</v>
      </c>
    </row>
    <row r="389" spans="1:6" x14ac:dyDescent="0.3">
      <c r="A389" s="30" t="s">
        <v>14</v>
      </c>
      <c r="B389" s="31">
        <f>IF('جدول اطلاعات حقوق فروردین پرسنل'!AO384&gt;'جدول مالیات حقوق'!$B$8,'جدول اطلاعات حقوق فروردین پرسنل'!AO384-'جدول مالیات حقوق'!$B$8,0)</f>
        <v>0</v>
      </c>
      <c r="C389" s="31">
        <f t="shared" si="17"/>
        <v>0</v>
      </c>
      <c r="D389" s="34">
        <f t="shared" si="18"/>
        <v>119400000</v>
      </c>
      <c r="E389" s="34">
        <f t="shared" si="19"/>
        <v>119400000</v>
      </c>
      <c r="F389" s="32">
        <v>0.3</v>
      </c>
    </row>
    <row r="390" spans="1:6" x14ac:dyDescent="0.3">
      <c r="A390" s="30" t="s">
        <v>14</v>
      </c>
      <c r="B390" s="31">
        <f>IF('جدول اطلاعات حقوق فروردین پرسنل'!AO385&gt;'جدول مالیات حقوق'!$B$8,'جدول اطلاعات حقوق فروردین پرسنل'!AO385-'جدول مالیات حقوق'!$B$8,0)</f>
        <v>0</v>
      </c>
      <c r="C390" s="31">
        <f t="shared" si="17"/>
        <v>0</v>
      </c>
      <c r="D390" s="34">
        <f t="shared" si="18"/>
        <v>119400000</v>
      </c>
      <c r="E390" s="34">
        <f t="shared" si="19"/>
        <v>119400000</v>
      </c>
      <c r="F390" s="32">
        <v>0.3</v>
      </c>
    </row>
    <row r="391" spans="1:6" x14ac:dyDescent="0.3">
      <c r="A391" s="30" t="s">
        <v>14</v>
      </c>
      <c r="B391" s="31">
        <f>IF('جدول اطلاعات حقوق فروردین پرسنل'!AO386&gt;'جدول مالیات حقوق'!$B$8,'جدول اطلاعات حقوق فروردین پرسنل'!AO386-'جدول مالیات حقوق'!$B$8,0)</f>
        <v>0</v>
      </c>
      <c r="C391" s="31">
        <f t="shared" si="17"/>
        <v>0</v>
      </c>
      <c r="D391" s="34">
        <f t="shared" si="18"/>
        <v>119400000</v>
      </c>
      <c r="E391" s="34">
        <f t="shared" si="19"/>
        <v>119400000</v>
      </c>
      <c r="F391" s="32">
        <v>0.3</v>
      </c>
    </row>
    <row r="392" spans="1:6" x14ac:dyDescent="0.3">
      <c r="A392" s="30" t="s">
        <v>14</v>
      </c>
      <c r="B392" s="31">
        <f>IF('جدول اطلاعات حقوق فروردین پرسنل'!AO387&gt;'جدول مالیات حقوق'!$B$8,'جدول اطلاعات حقوق فروردین پرسنل'!AO387-'جدول مالیات حقوق'!$B$8,0)</f>
        <v>0</v>
      </c>
      <c r="C392" s="31">
        <f t="shared" si="17"/>
        <v>0</v>
      </c>
      <c r="D392" s="34">
        <f t="shared" si="18"/>
        <v>119400000</v>
      </c>
      <c r="E392" s="34">
        <f t="shared" si="19"/>
        <v>119400000</v>
      </c>
      <c r="F392" s="32">
        <v>0.3</v>
      </c>
    </row>
    <row r="393" spans="1:6" x14ac:dyDescent="0.3">
      <c r="A393" s="30" t="s">
        <v>14</v>
      </c>
      <c r="B393" s="31">
        <f>IF('جدول اطلاعات حقوق فروردین پرسنل'!AO388&gt;'جدول مالیات حقوق'!$B$8,'جدول اطلاعات حقوق فروردین پرسنل'!AO388-'جدول مالیات حقوق'!$B$8,0)</f>
        <v>0</v>
      </c>
      <c r="C393" s="31">
        <f t="shared" si="17"/>
        <v>0</v>
      </c>
      <c r="D393" s="34">
        <f t="shared" si="18"/>
        <v>119400000</v>
      </c>
      <c r="E393" s="34">
        <f t="shared" si="19"/>
        <v>119400000</v>
      </c>
      <c r="F393" s="32">
        <v>0.3</v>
      </c>
    </row>
    <row r="394" spans="1:6" x14ac:dyDescent="0.3">
      <c r="A394" s="30" t="s">
        <v>14</v>
      </c>
      <c r="B394" s="31">
        <f>IF('جدول اطلاعات حقوق فروردین پرسنل'!AO389&gt;'جدول مالیات حقوق'!$B$8,'جدول اطلاعات حقوق فروردین پرسنل'!AO389-'جدول مالیات حقوق'!$B$8,0)</f>
        <v>0</v>
      </c>
      <c r="C394" s="31">
        <f t="shared" ref="C394:C402" si="20">ROUND((B394*F394),0)</f>
        <v>0</v>
      </c>
      <c r="D394" s="34">
        <f t="shared" ref="D394:D402" si="21">C394+$D$8</f>
        <v>119400000</v>
      </c>
      <c r="E394" s="34">
        <f t="shared" si="19"/>
        <v>119400000</v>
      </c>
      <c r="F394" s="32">
        <v>0.3</v>
      </c>
    </row>
    <row r="395" spans="1:6" x14ac:dyDescent="0.3">
      <c r="A395" s="30" t="s">
        <v>14</v>
      </c>
      <c r="B395" s="31">
        <f>IF('جدول اطلاعات حقوق فروردین پرسنل'!AO390&gt;'جدول مالیات حقوق'!$B$8,'جدول اطلاعات حقوق فروردین پرسنل'!AO390-'جدول مالیات حقوق'!$B$8,0)</f>
        <v>0</v>
      </c>
      <c r="C395" s="31">
        <f t="shared" si="20"/>
        <v>0</v>
      </c>
      <c r="D395" s="34">
        <f t="shared" si="21"/>
        <v>119400000</v>
      </c>
      <c r="E395" s="34">
        <f t="shared" ref="E395:E402" si="22">D394</f>
        <v>119400000</v>
      </c>
      <c r="F395" s="32">
        <v>0.3</v>
      </c>
    </row>
    <row r="396" spans="1:6" x14ac:dyDescent="0.3">
      <c r="A396" s="30" t="s">
        <v>14</v>
      </c>
      <c r="B396" s="31">
        <f>IF('جدول اطلاعات حقوق فروردین پرسنل'!AO391&gt;'جدول مالیات حقوق'!$B$8,'جدول اطلاعات حقوق فروردین پرسنل'!AO391-'جدول مالیات حقوق'!$B$8,0)</f>
        <v>0</v>
      </c>
      <c r="C396" s="31">
        <f t="shared" si="20"/>
        <v>0</v>
      </c>
      <c r="D396" s="34">
        <f t="shared" si="21"/>
        <v>119400000</v>
      </c>
      <c r="E396" s="34">
        <f t="shared" si="22"/>
        <v>119400000</v>
      </c>
      <c r="F396" s="32">
        <v>0.3</v>
      </c>
    </row>
    <row r="397" spans="1:6" x14ac:dyDescent="0.3">
      <c r="A397" s="30" t="s">
        <v>14</v>
      </c>
      <c r="B397" s="31">
        <f>IF('جدول اطلاعات حقوق فروردین پرسنل'!AO392&gt;'جدول مالیات حقوق'!$B$8,'جدول اطلاعات حقوق فروردین پرسنل'!AO392-'جدول مالیات حقوق'!$B$8,0)</f>
        <v>0</v>
      </c>
      <c r="C397" s="31">
        <f t="shared" si="20"/>
        <v>0</v>
      </c>
      <c r="D397" s="34">
        <f t="shared" si="21"/>
        <v>119400000</v>
      </c>
      <c r="E397" s="34">
        <f t="shared" si="22"/>
        <v>119400000</v>
      </c>
      <c r="F397" s="32">
        <v>0.3</v>
      </c>
    </row>
    <row r="398" spans="1:6" x14ac:dyDescent="0.3">
      <c r="A398" s="30" t="s">
        <v>14</v>
      </c>
      <c r="B398" s="31">
        <f>IF('جدول اطلاعات حقوق فروردین پرسنل'!AO393&gt;'جدول مالیات حقوق'!$B$8,'جدول اطلاعات حقوق فروردین پرسنل'!AO393-'جدول مالیات حقوق'!$B$8,0)</f>
        <v>0</v>
      </c>
      <c r="C398" s="31">
        <f t="shared" si="20"/>
        <v>0</v>
      </c>
      <c r="D398" s="34">
        <f t="shared" si="21"/>
        <v>119400000</v>
      </c>
      <c r="E398" s="34">
        <f t="shared" si="22"/>
        <v>119400000</v>
      </c>
      <c r="F398" s="32">
        <v>0.3</v>
      </c>
    </row>
    <row r="399" spans="1:6" x14ac:dyDescent="0.3">
      <c r="A399" s="30" t="s">
        <v>14</v>
      </c>
      <c r="B399" s="31">
        <f>IF('جدول اطلاعات حقوق فروردین پرسنل'!AO394&gt;'جدول مالیات حقوق'!$B$8,'جدول اطلاعات حقوق فروردین پرسنل'!AO394-'جدول مالیات حقوق'!$B$8,0)</f>
        <v>0</v>
      </c>
      <c r="C399" s="31">
        <f t="shared" si="20"/>
        <v>0</v>
      </c>
      <c r="D399" s="34">
        <f t="shared" si="21"/>
        <v>119400000</v>
      </c>
      <c r="E399" s="34">
        <f t="shared" si="22"/>
        <v>119400000</v>
      </c>
      <c r="F399" s="32">
        <v>0.3</v>
      </c>
    </row>
    <row r="400" spans="1:6" x14ac:dyDescent="0.3">
      <c r="A400" s="30" t="s">
        <v>14</v>
      </c>
      <c r="B400" s="31">
        <f>IF('جدول اطلاعات حقوق فروردین پرسنل'!AO395&gt;'جدول مالیات حقوق'!$B$8,'جدول اطلاعات حقوق فروردین پرسنل'!AO395-'جدول مالیات حقوق'!$B$8,0)</f>
        <v>0</v>
      </c>
      <c r="C400" s="31">
        <f t="shared" si="20"/>
        <v>0</v>
      </c>
      <c r="D400" s="34">
        <f t="shared" si="21"/>
        <v>119400000</v>
      </c>
      <c r="E400" s="34">
        <f t="shared" si="22"/>
        <v>119400000</v>
      </c>
      <c r="F400" s="32">
        <v>0.3</v>
      </c>
    </row>
    <row r="401" spans="1:6" x14ac:dyDescent="0.3">
      <c r="A401" s="30" t="s">
        <v>14</v>
      </c>
      <c r="B401" s="31">
        <f>IF('جدول اطلاعات حقوق فروردین پرسنل'!AO396&gt;'جدول مالیات حقوق'!$B$8,'جدول اطلاعات حقوق فروردین پرسنل'!AO396-'جدول مالیات حقوق'!$B$8,0)</f>
        <v>0</v>
      </c>
      <c r="C401" s="31">
        <f t="shared" si="20"/>
        <v>0</v>
      </c>
      <c r="D401" s="34">
        <f t="shared" si="21"/>
        <v>119400000</v>
      </c>
      <c r="E401" s="34">
        <f t="shared" si="22"/>
        <v>119400000</v>
      </c>
      <c r="F401" s="32">
        <v>0.3</v>
      </c>
    </row>
    <row r="402" spans="1:6" x14ac:dyDescent="0.3">
      <c r="A402" s="30" t="s">
        <v>14</v>
      </c>
      <c r="B402" s="31">
        <f>IF('جدول اطلاعات حقوق فروردین پرسنل'!AO397&gt;'جدول مالیات حقوق'!$B$8,'جدول اطلاعات حقوق فروردین پرسنل'!AO397-'جدول مالیات حقوق'!$B$8,0)</f>
        <v>0</v>
      </c>
      <c r="C402" s="31">
        <f t="shared" si="20"/>
        <v>0</v>
      </c>
      <c r="D402" s="34">
        <f t="shared" si="21"/>
        <v>119400000</v>
      </c>
      <c r="E402" s="34">
        <f t="shared" si="22"/>
        <v>119400000</v>
      </c>
      <c r="F402" s="32">
        <v>0.3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E8F2-3251-4919-B04D-1926724B3EA0}">
  <dimension ref="A1:AV20"/>
  <sheetViews>
    <sheetView rightToLeft="1" tabSelected="1" zoomScaleNormal="10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4" sqref="C4"/>
    </sheetView>
  </sheetViews>
  <sheetFormatPr defaultColWidth="8.88671875" defaultRowHeight="21" outlineLevelCol="1" x14ac:dyDescent="0.3"/>
  <cols>
    <col min="1" max="1" width="8.88671875" style="51"/>
    <col min="2" max="2" width="12.77734375" style="52" customWidth="1"/>
    <col min="3" max="4" width="12.77734375" style="51" customWidth="1"/>
    <col min="5" max="9" width="12.77734375" style="51" customWidth="1" outlineLevel="1"/>
    <col min="10" max="11" width="12.77734375" style="51" customWidth="1"/>
    <col min="12" max="12" width="8.88671875" style="51"/>
    <col min="13" max="19" width="11.77734375" style="51" customWidth="1" outlineLevel="1"/>
    <col min="20" max="20" width="15.21875" style="51" bestFit="1" customWidth="1"/>
    <col min="21" max="21" width="11.21875" style="51" bestFit="1" customWidth="1"/>
    <col min="22" max="23" width="14.6640625" style="87" bestFit="1" customWidth="1"/>
    <col min="24" max="24" width="12.6640625" style="51" bestFit="1" customWidth="1"/>
    <col min="25" max="29" width="12.6640625" style="51" customWidth="1"/>
    <col min="30" max="30" width="8.88671875" style="51"/>
    <col min="31" max="31" width="10.33203125" style="51" customWidth="1"/>
    <col min="32" max="32" width="18.77734375" style="87" bestFit="1" customWidth="1"/>
    <col min="33" max="33" width="18.77734375" style="87" customWidth="1" outlineLevel="1"/>
    <col min="34" max="34" width="12.88671875" style="87" customWidth="1" outlineLevel="1"/>
    <col min="35" max="36" width="15.88671875" style="87" customWidth="1" outlineLevel="1"/>
    <col min="37" max="37" width="11.6640625" style="51" bestFit="1" customWidth="1"/>
    <col min="38" max="40" width="12.77734375" style="51" customWidth="1" outlineLevel="1"/>
    <col min="41" max="41" width="15.5546875" style="51" customWidth="1" outlineLevel="1"/>
    <col min="42" max="42" width="15.6640625" style="87" customWidth="1" outlineLevel="1"/>
    <col min="43" max="43" width="14" style="51" bestFit="1" customWidth="1"/>
    <col min="44" max="46" width="13.44140625" style="51" customWidth="1" outlineLevel="1"/>
    <col min="47" max="47" width="11" style="51" bestFit="1" customWidth="1"/>
    <col min="48" max="48" width="12.77734375" style="51" bestFit="1" customWidth="1"/>
    <col min="49" max="16384" width="8.88671875" style="51"/>
  </cols>
  <sheetData>
    <row r="1" spans="1:48" ht="74.25" customHeight="1" x14ac:dyDescent="0.3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</row>
    <row r="2" spans="1:48" s="55" customFormat="1" ht="34.799999999999997" customHeight="1" thickBot="1" x14ac:dyDescent="0.35">
      <c r="A2" s="121" t="s">
        <v>27</v>
      </c>
      <c r="B2" s="121"/>
      <c r="C2" s="121" t="s">
        <v>66</v>
      </c>
      <c r="D2" s="121"/>
      <c r="E2" s="41" t="s">
        <v>28</v>
      </c>
      <c r="F2" s="41">
        <v>30</v>
      </c>
      <c r="G2" s="41"/>
      <c r="H2" s="41"/>
      <c r="I2" s="41"/>
      <c r="J2" s="41"/>
      <c r="K2" s="41"/>
      <c r="V2" s="56"/>
      <c r="W2" s="56"/>
      <c r="AF2" s="56"/>
      <c r="AG2" s="56"/>
      <c r="AH2" s="56"/>
      <c r="AI2" s="56"/>
      <c r="AJ2" s="56"/>
      <c r="AO2" s="57"/>
      <c r="AP2" s="56"/>
    </row>
    <row r="3" spans="1:48" ht="45.6" customHeight="1" thickBot="1" x14ac:dyDescent="0.35">
      <c r="A3" s="42" t="s">
        <v>0</v>
      </c>
      <c r="B3" s="43" t="s">
        <v>15</v>
      </c>
      <c r="C3" s="44" t="s">
        <v>16</v>
      </c>
      <c r="D3" s="44" t="s">
        <v>17</v>
      </c>
      <c r="E3" s="45" t="s">
        <v>18</v>
      </c>
      <c r="F3" s="45" t="s">
        <v>19</v>
      </c>
      <c r="G3" s="45" t="s">
        <v>20</v>
      </c>
      <c r="H3" s="45" t="s">
        <v>21</v>
      </c>
      <c r="I3" s="46" t="s">
        <v>31</v>
      </c>
      <c r="J3" s="58" t="s">
        <v>22</v>
      </c>
      <c r="K3" s="59" t="s">
        <v>23</v>
      </c>
      <c r="L3" s="99" t="s">
        <v>25</v>
      </c>
      <c r="M3" s="116" t="s">
        <v>69</v>
      </c>
      <c r="N3" s="116" t="s">
        <v>70</v>
      </c>
      <c r="O3" s="59" t="s">
        <v>68</v>
      </c>
      <c r="P3" s="116" t="s">
        <v>64</v>
      </c>
      <c r="Q3" s="115" t="s">
        <v>60</v>
      </c>
      <c r="R3" s="113" t="s">
        <v>61</v>
      </c>
      <c r="S3" s="114" t="s">
        <v>62</v>
      </c>
      <c r="T3" s="60" t="s">
        <v>26</v>
      </c>
      <c r="U3" s="44" t="s">
        <v>29</v>
      </c>
      <c r="V3" s="61" t="s">
        <v>5</v>
      </c>
      <c r="W3" s="61" t="s">
        <v>30</v>
      </c>
      <c r="X3" s="44" t="s">
        <v>32</v>
      </c>
      <c r="Y3" s="44" t="s">
        <v>56</v>
      </c>
      <c r="Z3" s="45" t="s">
        <v>67</v>
      </c>
      <c r="AA3" s="46" t="s">
        <v>57</v>
      </c>
      <c r="AB3" s="45" t="s">
        <v>58</v>
      </c>
      <c r="AC3" s="100" t="s">
        <v>59</v>
      </c>
      <c r="AD3" s="44" t="s">
        <v>45</v>
      </c>
      <c r="AE3" s="117" t="s">
        <v>63</v>
      </c>
      <c r="AF3" s="62" t="s">
        <v>40</v>
      </c>
      <c r="AG3" s="54" t="s">
        <v>41</v>
      </c>
      <c r="AH3" s="88" t="s">
        <v>35</v>
      </c>
      <c r="AI3" s="53" t="s">
        <v>36</v>
      </c>
      <c r="AJ3" s="53" t="s">
        <v>37</v>
      </c>
      <c r="AK3" s="59" t="s">
        <v>38</v>
      </c>
      <c r="AL3" s="58" t="s">
        <v>33</v>
      </c>
      <c r="AM3" s="43" t="s">
        <v>52</v>
      </c>
      <c r="AN3" s="43" t="s">
        <v>48</v>
      </c>
      <c r="AO3" s="43" t="s">
        <v>51</v>
      </c>
      <c r="AP3" s="61" t="s">
        <v>34</v>
      </c>
      <c r="AQ3" s="59" t="s">
        <v>39</v>
      </c>
      <c r="AR3" s="60" t="s">
        <v>42</v>
      </c>
      <c r="AS3" s="45" t="s">
        <v>43</v>
      </c>
      <c r="AT3" s="46" t="s">
        <v>46</v>
      </c>
      <c r="AU3" s="46" t="s">
        <v>44</v>
      </c>
      <c r="AV3" s="63" t="s">
        <v>47</v>
      </c>
    </row>
    <row r="4" spans="1:48" ht="24.9" customHeight="1" x14ac:dyDescent="0.3">
      <c r="A4" s="35">
        <v>1</v>
      </c>
      <c r="B4" s="36"/>
      <c r="C4" s="64"/>
      <c r="D4" s="65" t="s">
        <v>65</v>
      </c>
      <c r="E4" s="65"/>
      <c r="F4" s="65"/>
      <c r="G4" s="65"/>
      <c r="H4" s="65"/>
      <c r="I4" s="66">
        <v>2</v>
      </c>
      <c r="J4" s="110">
        <v>1527651</v>
      </c>
      <c r="K4" s="111">
        <f>J4*30</f>
        <v>45829530</v>
      </c>
      <c r="L4" s="108">
        <v>30</v>
      </c>
      <c r="M4" s="101">
        <v>14</v>
      </c>
      <c r="N4" s="118">
        <v>4</v>
      </c>
      <c r="O4" s="97">
        <v>29</v>
      </c>
      <c r="P4" s="118"/>
      <c r="Q4" s="101"/>
      <c r="R4" s="106"/>
      <c r="S4" s="102"/>
      <c r="T4" s="67">
        <f t="shared" ref="T4:T14" si="0">J4*L4</f>
        <v>45829530</v>
      </c>
      <c r="U4" s="67">
        <f>('جدول اطلاعات حقوق دستمزد '!$N$5/'جدول اطلاعات حقوق فروردین پرسنل'!$F$2)*L4</f>
        <v>8500000</v>
      </c>
      <c r="V4" s="68">
        <f>('جدول اطلاعات حقوق دستمزد '!$N$6/'جدول اطلاعات حقوق فروردین پرسنل'!$F$2)*'جدول اطلاعات حقوق فروردین پرسنل'!L4</f>
        <v>6500000</v>
      </c>
      <c r="W4" s="68">
        <f>IF(L4&gt;0,'جدول اطلاعات حقوق دستمزد '!$N$3*3*I4/$F$2*L4,0)</f>
        <v>8359500</v>
      </c>
      <c r="X4" s="69">
        <f t="shared" ref="X4:X14" si="1">((J4/7.33)*1.4)*M4</f>
        <v>4084851.2414733963</v>
      </c>
      <c r="Y4" s="69">
        <f>((J4)*1.4)*N4</f>
        <v>8554845.5999999996</v>
      </c>
      <c r="Z4" s="69">
        <f t="shared" ref="Z4:Z14" si="2">(J4/7.33)*0.4*O4</f>
        <v>2417565.0204638476</v>
      </c>
      <c r="AA4" s="69">
        <f t="shared" ref="AA4:AA14" si="3">Q4*J4*0.1</f>
        <v>0</v>
      </c>
      <c r="AB4" s="69">
        <f t="shared" ref="AB4:AB14" si="4">R4*J4*0.15</f>
        <v>0</v>
      </c>
      <c r="AC4" s="69">
        <f t="shared" ref="AC4:AC14" si="5">S4*J4*0.225</f>
        <v>0</v>
      </c>
      <c r="AD4" s="69"/>
      <c r="AE4" s="72">
        <f>P4*J4</f>
        <v>0</v>
      </c>
      <c r="AF4" s="70">
        <f>SUM(T4:AE4)</f>
        <v>84246291.86193724</v>
      </c>
      <c r="AG4" s="71">
        <f>AF4-W4-AE4</f>
        <v>75886791.86193724</v>
      </c>
      <c r="AH4" s="89">
        <f>AG4*0.2</f>
        <v>15177358.372387448</v>
      </c>
      <c r="AI4" s="68">
        <f>AG4*0.03</f>
        <v>2276603.7558581172</v>
      </c>
      <c r="AJ4" s="68">
        <f>AG4*0.07</f>
        <v>5312075.4303356074</v>
      </c>
      <c r="AK4" s="90">
        <f>AH4+AI4+AJ4</f>
        <v>22766037.558581173</v>
      </c>
      <c r="AL4" s="91">
        <f>AF4-AE4-V4</f>
        <v>77746291.86193724</v>
      </c>
      <c r="AM4" s="69">
        <f>AJ4</f>
        <v>5312075.4303356074</v>
      </c>
      <c r="AN4" s="69"/>
      <c r="AO4" s="69">
        <f>AL4-AM4-AN4</f>
        <v>72434216.431601629</v>
      </c>
      <c r="AP4" s="68">
        <f>(IF(L4=31,'جدول مالیات حقوق'!$B$3,'جدول مالیات حقوق'!$B$3/$F$2*L4))</f>
        <v>56000000</v>
      </c>
      <c r="AQ4" s="92">
        <f>IF(AO4=0,0,((((IF(L4=31,'جدول اطلاعات حقوق فروردین پرسنل'!AO4,'جدول اطلاعات حقوق فروردین پرسنل'!AO4*$F$2/L4))-VLOOKUP((IF(L4=31,'جدول اطلاعات حقوق فروردین پرسنل'!AO4,'جدول اطلاعات حقوق فروردین پرسنل'!AO4*$F$2/L4)),'جدول مالیات حقوق'!$A$1:$F$402,1))*VLOOKUP((IF(L4=31,'جدول اطلاعات حقوق فروردین پرسنل'!AO4,'جدول اطلاعات حقوق فروردین پرسنل'!AO4*$F$2/L4)),'جدول مالیات حقوق'!$A$1:$F$9,6)+VLOOKUP((AO4*$F$2/L4),'جدول مالیات حقوق'!$A$1:$F$402,5))*L4/$F$2))</f>
        <v>1643421.5431601629</v>
      </c>
      <c r="AR4" s="67">
        <v>30000000</v>
      </c>
      <c r="AS4" s="69"/>
      <c r="AT4" s="72">
        <v>795</v>
      </c>
      <c r="AU4" s="72">
        <f>SUM(AQ4:AT4)+AJ4</f>
        <v>36956291.973495767</v>
      </c>
      <c r="AV4" s="73">
        <f>AF4-AU4</f>
        <v>47289999.888441473</v>
      </c>
    </row>
    <row r="5" spans="1:48" ht="24.9" customHeight="1" x14ac:dyDescent="0.3">
      <c r="A5" s="37">
        <v>2</v>
      </c>
      <c r="B5" s="38"/>
      <c r="C5" s="74"/>
      <c r="D5" s="75"/>
      <c r="E5" s="75"/>
      <c r="F5" s="75"/>
      <c r="G5" s="75"/>
      <c r="H5" s="75"/>
      <c r="I5" s="76"/>
      <c r="J5" s="110"/>
      <c r="K5" s="111">
        <f t="shared" ref="K5:K14" si="6">J5*30</f>
        <v>0</v>
      </c>
      <c r="L5" s="109"/>
      <c r="M5" s="101"/>
      <c r="N5" s="118"/>
      <c r="O5" s="97"/>
      <c r="P5" s="118"/>
      <c r="Q5" s="101"/>
      <c r="R5" s="106"/>
      <c r="S5" s="102"/>
      <c r="T5" s="77">
        <f t="shared" si="0"/>
        <v>0</v>
      </c>
      <c r="U5" s="67">
        <f>('جدول اطلاعات حقوق دستمزد '!$N$5/'جدول اطلاعات حقوق فروردین پرسنل'!$F$2)*L5</f>
        <v>0</v>
      </c>
      <c r="V5" s="68">
        <f>('جدول اطلاعات حقوق دستمزد '!$N$6/'جدول اطلاعات حقوق فروردین پرسنل'!$F$2)*'جدول اطلاعات حقوق فروردین پرسنل'!L5</f>
        <v>0</v>
      </c>
      <c r="W5" s="68">
        <f>IF(L5&gt;0,'جدول اطلاعات حقوق دستمزد '!$N$3*3*I5/$F$2*L5,0)</f>
        <v>0</v>
      </c>
      <c r="X5" s="69">
        <f t="shared" si="1"/>
        <v>0</v>
      </c>
      <c r="Y5" s="69">
        <f t="shared" ref="Y5:Y14" si="7">((J5)*1.4)*N5</f>
        <v>0</v>
      </c>
      <c r="Z5" s="69">
        <f t="shared" si="2"/>
        <v>0</v>
      </c>
      <c r="AA5" s="69">
        <f t="shared" si="3"/>
        <v>0</v>
      </c>
      <c r="AB5" s="69">
        <f t="shared" si="4"/>
        <v>0</v>
      </c>
      <c r="AC5" s="69">
        <f t="shared" si="5"/>
        <v>0</v>
      </c>
      <c r="AD5" s="78"/>
      <c r="AE5" s="72">
        <f t="shared" ref="AE5:AE14" si="8">P5*J5</f>
        <v>0</v>
      </c>
      <c r="AF5" s="70">
        <f t="shared" ref="AF5:AF14" si="9">SUM(T5:AE5)</f>
        <v>0</v>
      </c>
      <c r="AG5" s="71">
        <f t="shared" ref="AG5:AG14" si="10">AF5-W5-AE5</f>
        <v>0</v>
      </c>
      <c r="AH5" s="89">
        <f t="shared" ref="AH5:AH14" si="11">AG5*0.2</f>
        <v>0</v>
      </c>
      <c r="AI5" s="68">
        <f t="shared" ref="AI5:AI14" si="12">AG5*0.03</f>
        <v>0</v>
      </c>
      <c r="AJ5" s="68">
        <f t="shared" ref="AJ5:AJ14" si="13">AG5*0.07</f>
        <v>0</v>
      </c>
      <c r="AK5" s="90">
        <f t="shared" ref="AK5:AK14" si="14">AH5+AI5+AJ5</f>
        <v>0</v>
      </c>
      <c r="AL5" s="91">
        <f t="shared" ref="AL5:AL14" si="15">AF5-AE5-V5</f>
        <v>0</v>
      </c>
      <c r="AM5" s="69">
        <f t="shared" ref="AM5:AM14" si="16">AJ5</f>
        <v>0</v>
      </c>
      <c r="AN5" s="78"/>
      <c r="AO5" s="69">
        <f t="shared" ref="AO5:AO14" si="17">AL5-AM5-AN5</f>
        <v>0</v>
      </c>
      <c r="AP5" s="68">
        <f>(IF(L5=31,'جدول مالیات حقوق'!$B$3,'جدول مالیات حقوق'!$B$3/$F$2*L5))</f>
        <v>0</v>
      </c>
      <c r="AQ5" s="92">
        <f>IF(AO5=0,0,((((IF(L5=31,'جدول اطلاعات حقوق فروردین پرسنل'!AO5,'جدول اطلاعات حقوق فروردین پرسنل'!AO5*$F$2/L5))-VLOOKUP((IF(L5=31,'جدول اطلاعات حقوق فروردین پرسنل'!AO5,'جدول اطلاعات حقوق فروردین پرسنل'!AO5*$F$2/L5)),'جدول مالیات حقوق'!$A$1:$F$402,1))*VLOOKUP((IF(L5=31,'جدول اطلاعات حقوق فروردین پرسنل'!AO5,'جدول اطلاعات حقوق فروردین پرسنل'!AO5*$F$2/L5)),'جدول مالیات حقوق'!$A$1:$F$9,6)+VLOOKUP((AO5*$F$2/L5),'جدول مالیات حقوق'!$A$1:$F$402,5))*L5/$F$2))</f>
        <v>0</v>
      </c>
      <c r="AR5" s="77"/>
      <c r="AS5" s="78"/>
      <c r="AT5" s="79"/>
      <c r="AU5" s="72">
        <f t="shared" ref="AU5:AU14" si="18">SUM(AQ5:AT5)+AJ5</f>
        <v>0</v>
      </c>
      <c r="AV5" s="80">
        <f t="shared" ref="AV5:AV14" si="19">AF5-AU5</f>
        <v>0</v>
      </c>
    </row>
    <row r="6" spans="1:48" ht="24.9" customHeight="1" x14ac:dyDescent="0.3">
      <c r="A6" s="37">
        <v>3</v>
      </c>
      <c r="B6" s="38"/>
      <c r="C6" s="74"/>
      <c r="D6" s="75"/>
      <c r="E6" s="75"/>
      <c r="F6" s="75"/>
      <c r="G6" s="75"/>
      <c r="H6" s="75"/>
      <c r="I6" s="76"/>
      <c r="J6" s="110"/>
      <c r="K6" s="111">
        <f t="shared" si="6"/>
        <v>0</v>
      </c>
      <c r="L6" s="109"/>
      <c r="M6" s="101"/>
      <c r="N6" s="118"/>
      <c r="O6" s="97"/>
      <c r="P6" s="118"/>
      <c r="Q6" s="101"/>
      <c r="R6" s="106"/>
      <c r="S6" s="102"/>
      <c r="T6" s="77">
        <f t="shared" si="0"/>
        <v>0</v>
      </c>
      <c r="U6" s="67">
        <f>('جدول اطلاعات حقوق دستمزد '!$N$5/'جدول اطلاعات حقوق فروردین پرسنل'!$F$2)*L6</f>
        <v>0</v>
      </c>
      <c r="V6" s="68">
        <f>('جدول اطلاعات حقوق دستمزد '!$N$6/'جدول اطلاعات حقوق فروردین پرسنل'!$F$2)*'جدول اطلاعات حقوق فروردین پرسنل'!L6</f>
        <v>0</v>
      </c>
      <c r="W6" s="68">
        <f>IF(L6&gt;0,'جدول اطلاعات حقوق دستمزد '!$N$3*3*I6/$F$2*L6,0)</f>
        <v>0</v>
      </c>
      <c r="X6" s="69">
        <f t="shared" si="1"/>
        <v>0</v>
      </c>
      <c r="Y6" s="69">
        <f t="shared" si="7"/>
        <v>0</v>
      </c>
      <c r="Z6" s="69">
        <f t="shared" si="2"/>
        <v>0</v>
      </c>
      <c r="AA6" s="69">
        <f t="shared" si="3"/>
        <v>0</v>
      </c>
      <c r="AB6" s="69">
        <f t="shared" si="4"/>
        <v>0</v>
      </c>
      <c r="AC6" s="69">
        <f t="shared" si="5"/>
        <v>0</v>
      </c>
      <c r="AD6" s="78"/>
      <c r="AE6" s="72">
        <f t="shared" si="8"/>
        <v>0</v>
      </c>
      <c r="AF6" s="70">
        <f t="shared" si="9"/>
        <v>0</v>
      </c>
      <c r="AG6" s="71">
        <f t="shared" si="10"/>
        <v>0</v>
      </c>
      <c r="AH6" s="89">
        <f t="shared" si="11"/>
        <v>0</v>
      </c>
      <c r="AI6" s="68">
        <f t="shared" si="12"/>
        <v>0</v>
      </c>
      <c r="AJ6" s="68">
        <f t="shared" si="13"/>
        <v>0</v>
      </c>
      <c r="AK6" s="90">
        <f t="shared" si="14"/>
        <v>0</v>
      </c>
      <c r="AL6" s="91">
        <f t="shared" si="15"/>
        <v>0</v>
      </c>
      <c r="AM6" s="69">
        <f t="shared" si="16"/>
        <v>0</v>
      </c>
      <c r="AN6" s="78"/>
      <c r="AO6" s="69">
        <f t="shared" si="17"/>
        <v>0</v>
      </c>
      <c r="AP6" s="68">
        <f>(IF(L6=31,'جدول مالیات حقوق'!$B$3,'جدول مالیات حقوق'!$B$3/$F$2*L6))</f>
        <v>0</v>
      </c>
      <c r="AQ6" s="92">
        <f>IF(AO6=0,0,((((IF(L6=31,'جدول اطلاعات حقوق فروردین پرسنل'!AO6,'جدول اطلاعات حقوق فروردین پرسنل'!AO6*$F$2/L6))-VLOOKUP((IF(L6=31,'جدول اطلاعات حقوق فروردین پرسنل'!AO6,'جدول اطلاعات حقوق فروردین پرسنل'!AO6*$F$2/L6)),'جدول مالیات حقوق'!$A$1:$F$402,1))*VLOOKUP((IF(L6=31,'جدول اطلاعات حقوق فروردین پرسنل'!AO6,'جدول اطلاعات حقوق فروردین پرسنل'!AO6*$F$2/L6)),'جدول مالیات حقوق'!$A$1:$F$9,6)+VLOOKUP((AO6*$F$2/L6),'جدول مالیات حقوق'!$A$1:$F$402,5))*L6/$F$2))</f>
        <v>0</v>
      </c>
      <c r="AR6" s="77"/>
      <c r="AS6" s="78"/>
      <c r="AT6" s="79"/>
      <c r="AU6" s="72">
        <f t="shared" si="18"/>
        <v>0</v>
      </c>
      <c r="AV6" s="80">
        <f t="shared" si="19"/>
        <v>0</v>
      </c>
    </row>
    <row r="7" spans="1:48" ht="24.9" customHeight="1" x14ac:dyDescent="0.3">
      <c r="A7" s="37">
        <v>4</v>
      </c>
      <c r="B7" s="38"/>
      <c r="C7" s="74"/>
      <c r="D7" s="75"/>
      <c r="E7" s="75"/>
      <c r="F7" s="75"/>
      <c r="G7" s="75"/>
      <c r="H7" s="75"/>
      <c r="I7" s="76"/>
      <c r="J7" s="110"/>
      <c r="K7" s="111">
        <f t="shared" si="6"/>
        <v>0</v>
      </c>
      <c r="L7" s="109"/>
      <c r="M7" s="101"/>
      <c r="N7" s="118"/>
      <c r="O7" s="97"/>
      <c r="P7" s="118"/>
      <c r="Q7" s="101"/>
      <c r="R7" s="106"/>
      <c r="S7" s="102"/>
      <c r="T7" s="77">
        <f t="shared" si="0"/>
        <v>0</v>
      </c>
      <c r="U7" s="67">
        <f>('جدول اطلاعات حقوق دستمزد '!$N$5/'جدول اطلاعات حقوق فروردین پرسنل'!$F$2)*L7</f>
        <v>0</v>
      </c>
      <c r="V7" s="68">
        <f>('جدول اطلاعات حقوق دستمزد '!$N$6/'جدول اطلاعات حقوق فروردین پرسنل'!$F$2)*'جدول اطلاعات حقوق فروردین پرسنل'!L7</f>
        <v>0</v>
      </c>
      <c r="W7" s="68">
        <f>IF(L7&gt;0,'جدول اطلاعات حقوق دستمزد '!$N$3*3*I7/$F$2*L7,0)</f>
        <v>0</v>
      </c>
      <c r="X7" s="69">
        <f t="shared" si="1"/>
        <v>0</v>
      </c>
      <c r="Y7" s="69">
        <f t="shared" si="7"/>
        <v>0</v>
      </c>
      <c r="Z7" s="69">
        <f t="shared" si="2"/>
        <v>0</v>
      </c>
      <c r="AA7" s="69">
        <f t="shared" si="3"/>
        <v>0</v>
      </c>
      <c r="AB7" s="69">
        <f t="shared" si="4"/>
        <v>0</v>
      </c>
      <c r="AC7" s="69">
        <f t="shared" si="5"/>
        <v>0</v>
      </c>
      <c r="AD7" s="78"/>
      <c r="AE7" s="72">
        <f t="shared" si="8"/>
        <v>0</v>
      </c>
      <c r="AF7" s="70">
        <f t="shared" si="9"/>
        <v>0</v>
      </c>
      <c r="AG7" s="71">
        <f t="shared" si="10"/>
        <v>0</v>
      </c>
      <c r="AH7" s="89">
        <f t="shared" si="11"/>
        <v>0</v>
      </c>
      <c r="AI7" s="68">
        <f t="shared" si="12"/>
        <v>0</v>
      </c>
      <c r="AJ7" s="68">
        <f t="shared" si="13"/>
        <v>0</v>
      </c>
      <c r="AK7" s="90">
        <f t="shared" si="14"/>
        <v>0</v>
      </c>
      <c r="AL7" s="91">
        <f t="shared" si="15"/>
        <v>0</v>
      </c>
      <c r="AM7" s="69">
        <f t="shared" si="16"/>
        <v>0</v>
      </c>
      <c r="AN7" s="78"/>
      <c r="AO7" s="69">
        <f t="shared" si="17"/>
        <v>0</v>
      </c>
      <c r="AP7" s="68">
        <f>(IF(L7=31,'جدول مالیات حقوق'!$B$3,'جدول مالیات حقوق'!$B$3/$F$2*L7))</f>
        <v>0</v>
      </c>
      <c r="AQ7" s="92">
        <f>IF(AO7=0,0,((((IF(L7=31,'جدول اطلاعات حقوق فروردین پرسنل'!AO7,'جدول اطلاعات حقوق فروردین پرسنل'!AO7*$F$2/L7))-VLOOKUP((IF(L7=31,'جدول اطلاعات حقوق فروردین پرسنل'!AO7,'جدول اطلاعات حقوق فروردین پرسنل'!AO7*$F$2/L7)),'جدول مالیات حقوق'!$A$1:$F$402,1))*VLOOKUP((IF(L7=31,'جدول اطلاعات حقوق فروردین پرسنل'!AO7,'جدول اطلاعات حقوق فروردین پرسنل'!AO7*$F$2/L7)),'جدول مالیات حقوق'!$A$1:$F$9,6)+VLOOKUP((AO7*$F$2/L7),'جدول مالیات حقوق'!$A$1:$F$402,5))*L7/$F$2))</f>
        <v>0</v>
      </c>
      <c r="AR7" s="77"/>
      <c r="AS7" s="78"/>
      <c r="AT7" s="79"/>
      <c r="AU7" s="72">
        <f t="shared" si="18"/>
        <v>0</v>
      </c>
      <c r="AV7" s="80">
        <f t="shared" si="19"/>
        <v>0</v>
      </c>
    </row>
    <row r="8" spans="1:48" ht="24.9" customHeight="1" x14ac:dyDescent="0.3">
      <c r="A8" s="37">
        <v>5</v>
      </c>
      <c r="B8" s="38"/>
      <c r="C8" s="74"/>
      <c r="D8" s="75"/>
      <c r="E8" s="75"/>
      <c r="F8" s="75"/>
      <c r="G8" s="75"/>
      <c r="H8" s="75"/>
      <c r="I8" s="76"/>
      <c r="J8" s="110"/>
      <c r="K8" s="111">
        <f t="shared" si="6"/>
        <v>0</v>
      </c>
      <c r="L8" s="109"/>
      <c r="M8" s="101"/>
      <c r="N8" s="118"/>
      <c r="O8" s="97"/>
      <c r="P8" s="118"/>
      <c r="Q8" s="101"/>
      <c r="R8" s="106"/>
      <c r="S8" s="102"/>
      <c r="T8" s="77">
        <f t="shared" si="0"/>
        <v>0</v>
      </c>
      <c r="U8" s="67">
        <f>('جدول اطلاعات حقوق دستمزد '!$N$5/'جدول اطلاعات حقوق فروردین پرسنل'!$F$2)*L8</f>
        <v>0</v>
      </c>
      <c r="V8" s="68">
        <f>('جدول اطلاعات حقوق دستمزد '!$N$6/'جدول اطلاعات حقوق فروردین پرسنل'!$F$2)*'جدول اطلاعات حقوق فروردین پرسنل'!L8</f>
        <v>0</v>
      </c>
      <c r="W8" s="68">
        <f>IF(L8&gt;0,'جدول اطلاعات حقوق دستمزد '!$N$3*3*I8/$F$2*L8,0)</f>
        <v>0</v>
      </c>
      <c r="X8" s="69">
        <f t="shared" si="1"/>
        <v>0</v>
      </c>
      <c r="Y8" s="69">
        <f t="shared" si="7"/>
        <v>0</v>
      </c>
      <c r="Z8" s="69">
        <f t="shared" si="2"/>
        <v>0</v>
      </c>
      <c r="AA8" s="69">
        <f t="shared" si="3"/>
        <v>0</v>
      </c>
      <c r="AB8" s="69">
        <f t="shared" si="4"/>
        <v>0</v>
      </c>
      <c r="AC8" s="69">
        <f t="shared" si="5"/>
        <v>0</v>
      </c>
      <c r="AD8" s="78"/>
      <c r="AE8" s="72">
        <f t="shared" si="8"/>
        <v>0</v>
      </c>
      <c r="AF8" s="70">
        <f t="shared" si="9"/>
        <v>0</v>
      </c>
      <c r="AG8" s="71">
        <f t="shared" si="10"/>
        <v>0</v>
      </c>
      <c r="AH8" s="89">
        <f t="shared" si="11"/>
        <v>0</v>
      </c>
      <c r="AI8" s="68">
        <f t="shared" si="12"/>
        <v>0</v>
      </c>
      <c r="AJ8" s="68">
        <f t="shared" si="13"/>
        <v>0</v>
      </c>
      <c r="AK8" s="90">
        <f t="shared" si="14"/>
        <v>0</v>
      </c>
      <c r="AL8" s="91">
        <f t="shared" si="15"/>
        <v>0</v>
      </c>
      <c r="AM8" s="69">
        <f t="shared" si="16"/>
        <v>0</v>
      </c>
      <c r="AN8" s="78"/>
      <c r="AO8" s="69">
        <f t="shared" si="17"/>
        <v>0</v>
      </c>
      <c r="AP8" s="68">
        <f>(IF(L8=31,'جدول مالیات حقوق'!$B$3,'جدول مالیات حقوق'!$B$3/$F$2*L8))</f>
        <v>0</v>
      </c>
      <c r="AQ8" s="92">
        <f>IF(AO8=0,0,((((IF(L8=31,'جدول اطلاعات حقوق فروردین پرسنل'!AO8,'جدول اطلاعات حقوق فروردین پرسنل'!AO8*$F$2/L8))-VLOOKUP((IF(L8=31,'جدول اطلاعات حقوق فروردین پرسنل'!AO8,'جدول اطلاعات حقوق فروردین پرسنل'!AO8*$F$2/L8)),'جدول مالیات حقوق'!$A$1:$F$402,1))*VLOOKUP((IF(L8=31,'جدول اطلاعات حقوق فروردین پرسنل'!AO8,'جدول اطلاعات حقوق فروردین پرسنل'!AO8*$F$2/L8)),'جدول مالیات حقوق'!$A$1:$F$9,6)+VLOOKUP((AO8*$F$2/L8),'جدول مالیات حقوق'!$A$1:$F$402,5))*L8/$F$2))</f>
        <v>0</v>
      </c>
      <c r="AR8" s="77"/>
      <c r="AS8" s="78"/>
      <c r="AT8" s="79"/>
      <c r="AU8" s="72">
        <f t="shared" si="18"/>
        <v>0</v>
      </c>
      <c r="AV8" s="80">
        <f t="shared" si="19"/>
        <v>0</v>
      </c>
    </row>
    <row r="9" spans="1:48" ht="24.9" customHeight="1" x14ac:dyDescent="0.3">
      <c r="A9" s="37">
        <v>6</v>
      </c>
      <c r="B9" s="38"/>
      <c r="C9" s="74"/>
      <c r="D9" s="75"/>
      <c r="E9" s="75"/>
      <c r="F9" s="75"/>
      <c r="G9" s="75"/>
      <c r="H9" s="75"/>
      <c r="I9" s="76"/>
      <c r="J9" s="110"/>
      <c r="K9" s="111">
        <f t="shared" si="6"/>
        <v>0</v>
      </c>
      <c r="L9" s="109"/>
      <c r="M9" s="101"/>
      <c r="N9" s="118"/>
      <c r="O9" s="97"/>
      <c r="P9" s="118"/>
      <c r="Q9" s="101"/>
      <c r="R9" s="106"/>
      <c r="S9" s="102"/>
      <c r="T9" s="77">
        <f t="shared" si="0"/>
        <v>0</v>
      </c>
      <c r="U9" s="67">
        <f>('جدول اطلاعات حقوق دستمزد '!$N$5/'جدول اطلاعات حقوق فروردین پرسنل'!$F$2)*L9</f>
        <v>0</v>
      </c>
      <c r="V9" s="68">
        <f>('جدول اطلاعات حقوق دستمزد '!$N$6/'جدول اطلاعات حقوق فروردین پرسنل'!$F$2)*'جدول اطلاعات حقوق فروردین پرسنل'!L9</f>
        <v>0</v>
      </c>
      <c r="W9" s="68">
        <f>IF(L9&gt;0,'جدول اطلاعات حقوق دستمزد '!$N$3*3*I9/$F$2*L9,0)</f>
        <v>0</v>
      </c>
      <c r="X9" s="69">
        <f t="shared" si="1"/>
        <v>0</v>
      </c>
      <c r="Y9" s="69">
        <f t="shared" si="7"/>
        <v>0</v>
      </c>
      <c r="Z9" s="69">
        <f t="shared" si="2"/>
        <v>0</v>
      </c>
      <c r="AA9" s="69">
        <f t="shared" si="3"/>
        <v>0</v>
      </c>
      <c r="AB9" s="69">
        <f t="shared" si="4"/>
        <v>0</v>
      </c>
      <c r="AC9" s="69">
        <f t="shared" si="5"/>
        <v>0</v>
      </c>
      <c r="AD9" s="78"/>
      <c r="AE9" s="72">
        <f t="shared" si="8"/>
        <v>0</v>
      </c>
      <c r="AF9" s="70">
        <f t="shared" si="9"/>
        <v>0</v>
      </c>
      <c r="AG9" s="71">
        <f t="shared" si="10"/>
        <v>0</v>
      </c>
      <c r="AH9" s="89">
        <f t="shared" si="11"/>
        <v>0</v>
      </c>
      <c r="AI9" s="68">
        <f t="shared" si="12"/>
        <v>0</v>
      </c>
      <c r="AJ9" s="68">
        <f t="shared" si="13"/>
        <v>0</v>
      </c>
      <c r="AK9" s="90">
        <f t="shared" si="14"/>
        <v>0</v>
      </c>
      <c r="AL9" s="91">
        <f t="shared" si="15"/>
        <v>0</v>
      </c>
      <c r="AM9" s="69">
        <f t="shared" si="16"/>
        <v>0</v>
      </c>
      <c r="AN9" s="78"/>
      <c r="AO9" s="69">
        <f t="shared" si="17"/>
        <v>0</v>
      </c>
      <c r="AP9" s="68">
        <f>(IF(L9=31,'جدول مالیات حقوق'!$B$3,'جدول مالیات حقوق'!$B$3/$F$2*L9))</f>
        <v>0</v>
      </c>
      <c r="AQ9" s="92">
        <f>IF(AO9=0,0,((((IF(L9=31,'جدول اطلاعات حقوق فروردین پرسنل'!AO9,'جدول اطلاعات حقوق فروردین پرسنل'!AO9*$F$2/L9))-VLOOKUP((IF(L9=31,'جدول اطلاعات حقوق فروردین پرسنل'!AO9,'جدول اطلاعات حقوق فروردین پرسنل'!AO9*$F$2/L9)),'جدول مالیات حقوق'!$A$1:$F$402,1))*VLOOKUP((IF(L9=31,'جدول اطلاعات حقوق فروردین پرسنل'!AO9,'جدول اطلاعات حقوق فروردین پرسنل'!AO9*$F$2/L9)),'جدول مالیات حقوق'!$A$1:$F$9,6)+VLOOKUP((AO9*$F$2/L9),'جدول مالیات حقوق'!$A$1:$F$402,5))*L9/$F$2))</f>
        <v>0</v>
      </c>
      <c r="AR9" s="77"/>
      <c r="AS9" s="78"/>
      <c r="AT9" s="79"/>
      <c r="AU9" s="72">
        <f t="shared" si="18"/>
        <v>0</v>
      </c>
      <c r="AV9" s="80">
        <f t="shared" si="19"/>
        <v>0</v>
      </c>
    </row>
    <row r="10" spans="1:48" ht="24.9" customHeight="1" x14ac:dyDescent="0.3">
      <c r="A10" s="37">
        <v>7</v>
      </c>
      <c r="B10" s="38"/>
      <c r="C10" s="74"/>
      <c r="D10" s="75"/>
      <c r="E10" s="75"/>
      <c r="F10" s="75"/>
      <c r="G10" s="75"/>
      <c r="H10" s="75"/>
      <c r="I10" s="76"/>
      <c r="J10" s="110"/>
      <c r="K10" s="111">
        <f t="shared" si="6"/>
        <v>0</v>
      </c>
      <c r="L10" s="109"/>
      <c r="M10" s="101"/>
      <c r="N10" s="118"/>
      <c r="O10" s="97"/>
      <c r="P10" s="118"/>
      <c r="Q10" s="101"/>
      <c r="R10" s="106"/>
      <c r="S10" s="102"/>
      <c r="T10" s="77">
        <f t="shared" si="0"/>
        <v>0</v>
      </c>
      <c r="U10" s="67">
        <f>('جدول اطلاعات حقوق دستمزد '!$N$5/'جدول اطلاعات حقوق فروردین پرسنل'!$F$2)*L10</f>
        <v>0</v>
      </c>
      <c r="V10" s="68">
        <f>('جدول اطلاعات حقوق دستمزد '!$N$6/'جدول اطلاعات حقوق فروردین پرسنل'!$F$2)*'جدول اطلاعات حقوق فروردین پرسنل'!L10</f>
        <v>0</v>
      </c>
      <c r="W10" s="68">
        <f>IF(L10&gt;0,'جدول اطلاعات حقوق دستمزد '!$N$3*3*I10/$F$2*L10,0)</f>
        <v>0</v>
      </c>
      <c r="X10" s="69">
        <f t="shared" si="1"/>
        <v>0</v>
      </c>
      <c r="Y10" s="69">
        <f t="shared" si="7"/>
        <v>0</v>
      </c>
      <c r="Z10" s="69">
        <f t="shared" si="2"/>
        <v>0</v>
      </c>
      <c r="AA10" s="69">
        <f t="shared" si="3"/>
        <v>0</v>
      </c>
      <c r="AB10" s="69">
        <f t="shared" si="4"/>
        <v>0</v>
      </c>
      <c r="AC10" s="69">
        <f t="shared" si="5"/>
        <v>0</v>
      </c>
      <c r="AD10" s="78"/>
      <c r="AE10" s="72">
        <f t="shared" si="8"/>
        <v>0</v>
      </c>
      <c r="AF10" s="70">
        <f t="shared" si="9"/>
        <v>0</v>
      </c>
      <c r="AG10" s="71">
        <f t="shared" si="10"/>
        <v>0</v>
      </c>
      <c r="AH10" s="89">
        <f t="shared" si="11"/>
        <v>0</v>
      </c>
      <c r="AI10" s="68">
        <f t="shared" si="12"/>
        <v>0</v>
      </c>
      <c r="AJ10" s="68">
        <f t="shared" si="13"/>
        <v>0</v>
      </c>
      <c r="AK10" s="90">
        <f t="shared" si="14"/>
        <v>0</v>
      </c>
      <c r="AL10" s="91">
        <f t="shared" si="15"/>
        <v>0</v>
      </c>
      <c r="AM10" s="69">
        <f t="shared" si="16"/>
        <v>0</v>
      </c>
      <c r="AN10" s="78"/>
      <c r="AO10" s="69">
        <f t="shared" si="17"/>
        <v>0</v>
      </c>
      <c r="AP10" s="68">
        <f>(IF(L10=31,'جدول مالیات حقوق'!$B$3,'جدول مالیات حقوق'!$B$3/$F$2*L10))</f>
        <v>0</v>
      </c>
      <c r="AQ10" s="92">
        <f>IF(AO10=0,0,((((IF(L10=31,'جدول اطلاعات حقوق فروردین پرسنل'!AO10,'جدول اطلاعات حقوق فروردین پرسنل'!AO10*$F$2/L10))-VLOOKUP((IF(L10=31,'جدول اطلاعات حقوق فروردین پرسنل'!AO10,'جدول اطلاعات حقوق فروردین پرسنل'!AO10*$F$2/L10)),'جدول مالیات حقوق'!$A$1:$F$402,1))*VLOOKUP((IF(L10=31,'جدول اطلاعات حقوق فروردین پرسنل'!AO10,'جدول اطلاعات حقوق فروردین پرسنل'!AO10*$F$2/L10)),'جدول مالیات حقوق'!$A$1:$F$9,6)+VLOOKUP((AO10*$F$2/L10),'جدول مالیات حقوق'!$A$1:$F$402,5))*L10/$F$2))</f>
        <v>0</v>
      </c>
      <c r="AR10" s="77"/>
      <c r="AS10" s="78"/>
      <c r="AT10" s="79"/>
      <c r="AU10" s="72">
        <f t="shared" si="18"/>
        <v>0</v>
      </c>
      <c r="AV10" s="80">
        <f t="shared" si="19"/>
        <v>0</v>
      </c>
    </row>
    <row r="11" spans="1:48" ht="24.9" customHeight="1" x14ac:dyDescent="0.3">
      <c r="A11" s="37">
        <v>8</v>
      </c>
      <c r="B11" s="38"/>
      <c r="C11" s="74"/>
      <c r="D11" s="75"/>
      <c r="E11" s="75"/>
      <c r="F11" s="75"/>
      <c r="G11" s="75"/>
      <c r="H11" s="75"/>
      <c r="I11" s="76"/>
      <c r="J11" s="110"/>
      <c r="K11" s="111">
        <f t="shared" si="6"/>
        <v>0</v>
      </c>
      <c r="L11" s="109"/>
      <c r="M11" s="101"/>
      <c r="N11" s="118"/>
      <c r="O11" s="97"/>
      <c r="P11" s="118"/>
      <c r="Q11" s="101"/>
      <c r="R11" s="106"/>
      <c r="S11" s="102"/>
      <c r="T11" s="77">
        <f t="shared" si="0"/>
        <v>0</v>
      </c>
      <c r="U11" s="67">
        <f>('جدول اطلاعات حقوق دستمزد '!$N$5/'جدول اطلاعات حقوق فروردین پرسنل'!$F$2)*L11</f>
        <v>0</v>
      </c>
      <c r="V11" s="68">
        <f>('جدول اطلاعات حقوق دستمزد '!$N$6/'جدول اطلاعات حقوق فروردین پرسنل'!$F$2)*'جدول اطلاعات حقوق فروردین پرسنل'!L11</f>
        <v>0</v>
      </c>
      <c r="W11" s="68">
        <f>IF(L11&gt;0,'جدول اطلاعات حقوق دستمزد '!$N$3*3*I11/$F$2*L11,0)</f>
        <v>0</v>
      </c>
      <c r="X11" s="69">
        <f t="shared" si="1"/>
        <v>0</v>
      </c>
      <c r="Y11" s="69">
        <f t="shared" si="7"/>
        <v>0</v>
      </c>
      <c r="Z11" s="69">
        <f t="shared" si="2"/>
        <v>0</v>
      </c>
      <c r="AA11" s="69">
        <f t="shared" si="3"/>
        <v>0</v>
      </c>
      <c r="AB11" s="69">
        <f t="shared" si="4"/>
        <v>0</v>
      </c>
      <c r="AC11" s="69">
        <f t="shared" si="5"/>
        <v>0</v>
      </c>
      <c r="AD11" s="78"/>
      <c r="AE11" s="72">
        <f t="shared" si="8"/>
        <v>0</v>
      </c>
      <c r="AF11" s="70">
        <f t="shared" si="9"/>
        <v>0</v>
      </c>
      <c r="AG11" s="71">
        <f t="shared" si="10"/>
        <v>0</v>
      </c>
      <c r="AH11" s="89">
        <f t="shared" si="11"/>
        <v>0</v>
      </c>
      <c r="AI11" s="68">
        <f t="shared" si="12"/>
        <v>0</v>
      </c>
      <c r="AJ11" s="68">
        <f t="shared" si="13"/>
        <v>0</v>
      </c>
      <c r="AK11" s="90">
        <f t="shared" si="14"/>
        <v>0</v>
      </c>
      <c r="AL11" s="91">
        <f t="shared" si="15"/>
        <v>0</v>
      </c>
      <c r="AM11" s="69">
        <f t="shared" si="16"/>
        <v>0</v>
      </c>
      <c r="AN11" s="78"/>
      <c r="AO11" s="69">
        <f t="shared" si="17"/>
        <v>0</v>
      </c>
      <c r="AP11" s="68">
        <f>(IF(L11=31,'جدول مالیات حقوق'!$B$3,'جدول مالیات حقوق'!$B$3/$F$2*L11))</f>
        <v>0</v>
      </c>
      <c r="AQ11" s="92">
        <f>IF(AO11=0,0,((((IF(L11=31,'جدول اطلاعات حقوق فروردین پرسنل'!AO11,'جدول اطلاعات حقوق فروردین پرسنل'!AO11*$F$2/L11))-VLOOKUP((IF(L11=31,'جدول اطلاعات حقوق فروردین پرسنل'!AO11,'جدول اطلاعات حقوق فروردین پرسنل'!AO11*$F$2/L11)),'جدول مالیات حقوق'!$A$1:$F$402,1))*VLOOKUP((IF(L11=31,'جدول اطلاعات حقوق فروردین پرسنل'!AO11,'جدول اطلاعات حقوق فروردین پرسنل'!AO11*$F$2/L11)),'جدول مالیات حقوق'!$A$1:$F$9,6)+VLOOKUP((AO11*$F$2/L11),'جدول مالیات حقوق'!$A$1:$F$402,5))*L11/$F$2))</f>
        <v>0</v>
      </c>
      <c r="AR11" s="77"/>
      <c r="AS11" s="78"/>
      <c r="AT11" s="79"/>
      <c r="AU11" s="72">
        <f t="shared" si="18"/>
        <v>0</v>
      </c>
      <c r="AV11" s="80">
        <f t="shared" si="19"/>
        <v>0</v>
      </c>
    </row>
    <row r="12" spans="1:48" ht="24.9" customHeight="1" x14ac:dyDescent="0.3">
      <c r="A12" s="37">
        <v>9</v>
      </c>
      <c r="B12" s="38"/>
      <c r="C12" s="74"/>
      <c r="D12" s="75"/>
      <c r="E12" s="75"/>
      <c r="F12" s="75"/>
      <c r="G12" s="75"/>
      <c r="H12" s="75"/>
      <c r="I12" s="76"/>
      <c r="J12" s="110"/>
      <c r="K12" s="111">
        <f t="shared" si="6"/>
        <v>0</v>
      </c>
      <c r="L12" s="109"/>
      <c r="M12" s="101"/>
      <c r="N12" s="118"/>
      <c r="O12" s="97"/>
      <c r="P12" s="118"/>
      <c r="Q12" s="101"/>
      <c r="R12" s="106"/>
      <c r="S12" s="102"/>
      <c r="T12" s="77">
        <f t="shared" si="0"/>
        <v>0</v>
      </c>
      <c r="U12" s="67">
        <f>('جدول اطلاعات حقوق دستمزد '!$N$5/'جدول اطلاعات حقوق فروردین پرسنل'!$F$2)*L12</f>
        <v>0</v>
      </c>
      <c r="V12" s="68">
        <f>('جدول اطلاعات حقوق دستمزد '!$N$6/'جدول اطلاعات حقوق فروردین پرسنل'!$F$2)*'جدول اطلاعات حقوق فروردین پرسنل'!L12</f>
        <v>0</v>
      </c>
      <c r="W12" s="68">
        <f>IF(L12&gt;0,'جدول اطلاعات حقوق دستمزد '!$N$3*3*I12/$F$2*L12,0)</f>
        <v>0</v>
      </c>
      <c r="X12" s="69">
        <f t="shared" si="1"/>
        <v>0</v>
      </c>
      <c r="Y12" s="69">
        <f t="shared" si="7"/>
        <v>0</v>
      </c>
      <c r="Z12" s="69">
        <f t="shared" si="2"/>
        <v>0</v>
      </c>
      <c r="AA12" s="69">
        <f t="shared" si="3"/>
        <v>0</v>
      </c>
      <c r="AB12" s="69">
        <f t="shared" si="4"/>
        <v>0</v>
      </c>
      <c r="AC12" s="69">
        <f t="shared" si="5"/>
        <v>0</v>
      </c>
      <c r="AD12" s="78"/>
      <c r="AE12" s="72">
        <f t="shared" si="8"/>
        <v>0</v>
      </c>
      <c r="AF12" s="70">
        <f t="shared" si="9"/>
        <v>0</v>
      </c>
      <c r="AG12" s="71">
        <f t="shared" si="10"/>
        <v>0</v>
      </c>
      <c r="AH12" s="89">
        <f t="shared" si="11"/>
        <v>0</v>
      </c>
      <c r="AI12" s="68">
        <f t="shared" si="12"/>
        <v>0</v>
      </c>
      <c r="AJ12" s="68">
        <f t="shared" si="13"/>
        <v>0</v>
      </c>
      <c r="AK12" s="90">
        <f t="shared" si="14"/>
        <v>0</v>
      </c>
      <c r="AL12" s="91">
        <f t="shared" si="15"/>
        <v>0</v>
      </c>
      <c r="AM12" s="69">
        <f t="shared" si="16"/>
        <v>0</v>
      </c>
      <c r="AN12" s="78"/>
      <c r="AO12" s="69">
        <f t="shared" si="17"/>
        <v>0</v>
      </c>
      <c r="AP12" s="68">
        <f>(IF(L12=31,'جدول مالیات حقوق'!$B$3,'جدول مالیات حقوق'!$B$3/$F$2*L12))</f>
        <v>0</v>
      </c>
      <c r="AQ12" s="92">
        <f>IF(AO12=0,0,((((IF(L12=31,'جدول اطلاعات حقوق فروردین پرسنل'!AO12,'جدول اطلاعات حقوق فروردین پرسنل'!AO12*$F$2/L12))-VLOOKUP((IF(L12=31,'جدول اطلاعات حقوق فروردین پرسنل'!AO12,'جدول اطلاعات حقوق فروردین پرسنل'!AO12*$F$2/L12)),'جدول مالیات حقوق'!$A$1:$F$402,1))*VLOOKUP((IF(L12=31,'جدول اطلاعات حقوق فروردین پرسنل'!AO12,'جدول اطلاعات حقوق فروردین پرسنل'!AO12*$F$2/L12)),'جدول مالیات حقوق'!$A$1:$F$9,6)+VLOOKUP((AO12*$F$2/L12),'جدول مالیات حقوق'!$A$1:$F$402,5))*L12/$F$2))</f>
        <v>0</v>
      </c>
      <c r="AR12" s="77"/>
      <c r="AS12" s="78"/>
      <c r="AT12" s="79"/>
      <c r="AU12" s="72">
        <f t="shared" si="18"/>
        <v>0</v>
      </c>
      <c r="AV12" s="80">
        <f t="shared" si="19"/>
        <v>0</v>
      </c>
    </row>
    <row r="13" spans="1:48" ht="24.9" customHeight="1" x14ac:dyDescent="0.3">
      <c r="A13" s="37">
        <v>10</v>
      </c>
      <c r="B13" s="38"/>
      <c r="C13" s="74"/>
      <c r="D13" s="75"/>
      <c r="E13" s="75"/>
      <c r="F13" s="75"/>
      <c r="G13" s="75"/>
      <c r="H13" s="75"/>
      <c r="I13" s="76"/>
      <c r="J13" s="110"/>
      <c r="K13" s="111">
        <f t="shared" si="6"/>
        <v>0</v>
      </c>
      <c r="L13" s="109"/>
      <c r="M13" s="101"/>
      <c r="N13" s="118"/>
      <c r="O13" s="97"/>
      <c r="P13" s="118"/>
      <c r="Q13" s="101"/>
      <c r="R13" s="106"/>
      <c r="S13" s="102"/>
      <c r="T13" s="77">
        <f t="shared" si="0"/>
        <v>0</v>
      </c>
      <c r="U13" s="67">
        <f>('جدول اطلاعات حقوق دستمزد '!$N$5/'جدول اطلاعات حقوق فروردین پرسنل'!$F$2)*L13</f>
        <v>0</v>
      </c>
      <c r="V13" s="68">
        <f>('جدول اطلاعات حقوق دستمزد '!$N$6/'جدول اطلاعات حقوق فروردین پرسنل'!$F$2)*'جدول اطلاعات حقوق فروردین پرسنل'!L13</f>
        <v>0</v>
      </c>
      <c r="W13" s="68">
        <f>IF(L13&gt;0,'جدول اطلاعات حقوق دستمزد '!$N$3*3*I13/$F$2*L13,0)</f>
        <v>0</v>
      </c>
      <c r="X13" s="69">
        <f t="shared" si="1"/>
        <v>0</v>
      </c>
      <c r="Y13" s="69">
        <f t="shared" si="7"/>
        <v>0</v>
      </c>
      <c r="Z13" s="69">
        <f t="shared" si="2"/>
        <v>0</v>
      </c>
      <c r="AA13" s="69">
        <f t="shared" si="3"/>
        <v>0</v>
      </c>
      <c r="AB13" s="69">
        <f t="shared" si="4"/>
        <v>0</v>
      </c>
      <c r="AC13" s="69">
        <f t="shared" si="5"/>
        <v>0</v>
      </c>
      <c r="AD13" s="78"/>
      <c r="AE13" s="72">
        <f t="shared" si="8"/>
        <v>0</v>
      </c>
      <c r="AF13" s="70">
        <f t="shared" si="9"/>
        <v>0</v>
      </c>
      <c r="AG13" s="71">
        <f t="shared" si="10"/>
        <v>0</v>
      </c>
      <c r="AH13" s="89">
        <f t="shared" si="11"/>
        <v>0</v>
      </c>
      <c r="AI13" s="68">
        <f t="shared" si="12"/>
        <v>0</v>
      </c>
      <c r="AJ13" s="68">
        <f t="shared" si="13"/>
        <v>0</v>
      </c>
      <c r="AK13" s="90">
        <f t="shared" si="14"/>
        <v>0</v>
      </c>
      <c r="AL13" s="91">
        <f t="shared" si="15"/>
        <v>0</v>
      </c>
      <c r="AM13" s="69">
        <f t="shared" si="16"/>
        <v>0</v>
      </c>
      <c r="AN13" s="78"/>
      <c r="AO13" s="69">
        <f t="shared" si="17"/>
        <v>0</v>
      </c>
      <c r="AP13" s="68">
        <f>(IF(L13=31,'جدول مالیات حقوق'!$B$3,'جدول مالیات حقوق'!$B$3/$F$2*L13))</f>
        <v>0</v>
      </c>
      <c r="AQ13" s="92">
        <f>IF(AO13=0,0,((((IF(L13=31,'جدول اطلاعات حقوق فروردین پرسنل'!AO13,'جدول اطلاعات حقوق فروردین پرسنل'!AO13*$F$2/L13))-VLOOKUP((IF(L13=31,'جدول اطلاعات حقوق فروردین پرسنل'!AO13,'جدول اطلاعات حقوق فروردین پرسنل'!AO13*$F$2/L13)),'جدول مالیات حقوق'!$A$1:$F$402,1))*VLOOKUP((IF(L13=31,'جدول اطلاعات حقوق فروردین پرسنل'!AO13,'جدول اطلاعات حقوق فروردین پرسنل'!AO13*$F$2/L13)),'جدول مالیات حقوق'!$A$1:$F$9,6)+VLOOKUP((AO13*$F$2/L13),'جدول مالیات حقوق'!$A$1:$F$402,5))*L13/$F$2))</f>
        <v>0</v>
      </c>
      <c r="AR13" s="77"/>
      <c r="AS13" s="78"/>
      <c r="AT13" s="79"/>
      <c r="AU13" s="72">
        <f t="shared" si="18"/>
        <v>0</v>
      </c>
      <c r="AV13" s="80">
        <f t="shared" si="19"/>
        <v>0</v>
      </c>
    </row>
    <row r="14" spans="1:48" ht="24.9" customHeight="1" thickBot="1" x14ac:dyDescent="0.35">
      <c r="A14" s="39">
        <v>11</v>
      </c>
      <c r="B14" s="40"/>
      <c r="C14" s="81"/>
      <c r="D14" s="82"/>
      <c r="E14" s="82"/>
      <c r="F14" s="82"/>
      <c r="G14" s="82"/>
      <c r="H14" s="82"/>
      <c r="I14" s="76"/>
      <c r="J14" s="110"/>
      <c r="K14" s="111">
        <f t="shared" si="6"/>
        <v>0</v>
      </c>
      <c r="L14" s="109"/>
      <c r="M14" s="101"/>
      <c r="O14" s="98"/>
      <c r="Q14" s="103"/>
      <c r="R14" s="107"/>
      <c r="S14" s="104"/>
      <c r="T14" s="83">
        <f t="shared" si="0"/>
        <v>0</v>
      </c>
      <c r="U14" s="67">
        <f>('جدول اطلاعات حقوق دستمزد '!$N$5/'جدول اطلاعات حقوق فروردین پرسنل'!$F$2)*L14</f>
        <v>0</v>
      </c>
      <c r="V14" s="68">
        <f>('جدول اطلاعات حقوق دستمزد '!$N$6/'جدول اطلاعات حقوق فروردین پرسنل'!$F$2)*'جدول اطلاعات حقوق فروردین پرسنل'!L14</f>
        <v>0</v>
      </c>
      <c r="W14" s="68">
        <f>IF(L14&gt;0,'جدول اطلاعات حقوق دستمزد '!$N$3*3*I14/$F$2*L14,0)</f>
        <v>0</v>
      </c>
      <c r="X14" s="69">
        <f t="shared" si="1"/>
        <v>0</v>
      </c>
      <c r="Y14" s="69">
        <f t="shared" si="7"/>
        <v>0</v>
      </c>
      <c r="Z14" s="69">
        <f t="shared" si="2"/>
        <v>0</v>
      </c>
      <c r="AA14" s="69">
        <f t="shared" si="3"/>
        <v>0</v>
      </c>
      <c r="AB14" s="69">
        <f t="shared" si="4"/>
        <v>0</v>
      </c>
      <c r="AC14" s="69">
        <f t="shared" si="5"/>
        <v>0</v>
      </c>
      <c r="AD14" s="84"/>
      <c r="AE14" s="72">
        <f t="shared" si="8"/>
        <v>0</v>
      </c>
      <c r="AF14" s="70">
        <f t="shared" si="9"/>
        <v>0</v>
      </c>
      <c r="AG14" s="71">
        <f t="shared" si="10"/>
        <v>0</v>
      </c>
      <c r="AH14" s="89">
        <f t="shared" si="11"/>
        <v>0</v>
      </c>
      <c r="AI14" s="68">
        <f t="shared" si="12"/>
        <v>0</v>
      </c>
      <c r="AJ14" s="68">
        <f t="shared" si="13"/>
        <v>0</v>
      </c>
      <c r="AK14" s="90">
        <f t="shared" si="14"/>
        <v>0</v>
      </c>
      <c r="AL14" s="91">
        <f t="shared" si="15"/>
        <v>0</v>
      </c>
      <c r="AM14" s="69">
        <f t="shared" si="16"/>
        <v>0</v>
      </c>
      <c r="AN14" s="84"/>
      <c r="AO14" s="69">
        <f t="shared" si="17"/>
        <v>0</v>
      </c>
      <c r="AP14" s="68">
        <f>(IF(L14=31,'جدول مالیات حقوق'!$B$3,'جدول مالیات حقوق'!$B$3/$F$2*L14))</f>
        <v>0</v>
      </c>
      <c r="AQ14" s="92">
        <f>IF(AO14=0,0,((((IF(L14=31,'جدول اطلاعات حقوق فروردین پرسنل'!AO14,'جدول اطلاعات حقوق فروردین پرسنل'!AO14*$F$2/L14))-VLOOKUP((IF(L14=31,'جدول اطلاعات حقوق فروردین پرسنل'!AO14,'جدول اطلاعات حقوق فروردین پرسنل'!AO14*$F$2/L14)),'جدول مالیات حقوق'!$A$1:$F$402,1))*VLOOKUP((IF(L14=31,'جدول اطلاعات حقوق فروردین پرسنل'!AO14,'جدول اطلاعات حقوق فروردین پرسنل'!AO14*$F$2/L14)),'جدول مالیات حقوق'!$A$1:$F$9,6)+VLOOKUP((AO14*$F$2/L14),'جدول مالیات حقوق'!$A$1:$F$402,5))*L14/$F$2))</f>
        <v>0</v>
      </c>
      <c r="AR14" s="83"/>
      <c r="AS14" s="84"/>
      <c r="AT14" s="85"/>
      <c r="AU14" s="72">
        <f t="shared" si="18"/>
        <v>0</v>
      </c>
      <c r="AV14" s="86">
        <f t="shared" si="19"/>
        <v>0</v>
      </c>
    </row>
    <row r="15" spans="1:48" ht="21.6" thickBot="1" x14ac:dyDescent="0.35">
      <c r="A15" s="123" t="s">
        <v>24</v>
      </c>
      <c r="B15" s="124"/>
      <c r="C15" s="124"/>
      <c r="D15" s="124"/>
      <c r="E15" s="124"/>
      <c r="F15" s="124"/>
      <c r="G15" s="124"/>
      <c r="H15" s="124"/>
      <c r="I15" s="124"/>
      <c r="J15" s="105">
        <f t="shared" ref="J15:AV15" si="20">SUBTOTAL(9,J4:J14)</f>
        <v>1527651</v>
      </c>
      <c r="K15" s="112">
        <f t="shared" si="20"/>
        <v>45829530</v>
      </c>
      <c r="L15" s="112">
        <f t="shared" si="20"/>
        <v>30</v>
      </c>
      <c r="M15" s="112">
        <f t="shared" si="20"/>
        <v>14</v>
      </c>
      <c r="N15" s="112"/>
      <c r="O15" s="112">
        <f t="shared" si="20"/>
        <v>29</v>
      </c>
      <c r="P15" s="112">
        <f t="shared" si="20"/>
        <v>0</v>
      </c>
      <c r="Q15" s="112">
        <f t="shared" si="20"/>
        <v>0</v>
      </c>
      <c r="R15" s="112">
        <f t="shared" si="20"/>
        <v>0</v>
      </c>
      <c r="S15" s="112">
        <f t="shared" si="20"/>
        <v>0</v>
      </c>
      <c r="T15" s="112">
        <f t="shared" si="20"/>
        <v>45829530</v>
      </c>
      <c r="U15" s="112">
        <f t="shared" si="20"/>
        <v>8500000</v>
      </c>
      <c r="V15" s="112">
        <f t="shared" si="20"/>
        <v>6500000</v>
      </c>
      <c r="W15" s="112">
        <f t="shared" si="20"/>
        <v>8359500</v>
      </c>
      <c r="X15" s="112">
        <f t="shared" si="20"/>
        <v>4084851.2414733963</v>
      </c>
      <c r="Y15" s="112">
        <f t="shared" si="20"/>
        <v>8554845.5999999996</v>
      </c>
      <c r="Z15" s="112">
        <f t="shared" si="20"/>
        <v>2417565.0204638476</v>
      </c>
      <c r="AA15" s="112">
        <f t="shared" si="20"/>
        <v>0</v>
      </c>
      <c r="AB15" s="112">
        <f t="shared" si="20"/>
        <v>0</v>
      </c>
      <c r="AC15" s="112">
        <f t="shared" si="20"/>
        <v>0</v>
      </c>
      <c r="AD15" s="112">
        <f t="shared" si="20"/>
        <v>0</v>
      </c>
      <c r="AE15" s="112">
        <f t="shared" si="20"/>
        <v>0</v>
      </c>
      <c r="AF15" s="112">
        <f t="shared" si="20"/>
        <v>84246291.86193724</v>
      </c>
      <c r="AG15" s="112">
        <f t="shared" si="20"/>
        <v>75886791.86193724</v>
      </c>
      <c r="AH15" s="112">
        <f t="shared" si="20"/>
        <v>15177358.372387448</v>
      </c>
      <c r="AI15" s="112">
        <f t="shared" si="20"/>
        <v>2276603.7558581172</v>
      </c>
      <c r="AJ15" s="112">
        <f t="shared" si="20"/>
        <v>5312075.4303356074</v>
      </c>
      <c r="AK15" s="112">
        <f t="shared" si="20"/>
        <v>22766037.558581173</v>
      </c>
      <c r="AL15" s="112">
        <f t="shared" si="20"/>
        <v>77746291.86193724</v>
      </c>
      <c r="AM15" s="112">
        <f t="shared" si="20"/>
        <v>5312075.4303356074</v>
      </c>
      <c r="AN15" s="112">
        <f t="shared" si="20"/>
        <v>0</v>
      </c>
      <c r="AO15" s="112">
        <f t="shared" si="20"/>
        <v>72434216.431601629</v>
      </c>
      <c r="AP15" s="112">
        <f t="shared" si="20"/>
        <v>56000000</v>
      </c>
      <c r="AQ15" s="112">
        <f t="shared" si="20"/>
        <v>1643421.5431601629</v>
      </c>
      <c r="AR15" s="112">
        <f t="shared" si="20"/>
        <v>30000000</v>
      </c>
      <c r="AS15" s="112">
        <f t="shared" si="20"/>
        <v>0</v>
      </c>
      <c r="AT15" s="112">
        <f t="shared" si="20"/>
        <v>795</v>
      </c>
      <c r="AU15" s="112">
        <f t="shared" si="20"/>
        <v>36956291.973495767</v>
      </c>
      <c r="AV15" s="112">
        <f t="shared" si="20"/>
        <v>47289999.888441473</v>
      </c>
    </row>
    <row r="16" spans="1:48" x14ac:dyDescent="0.3">
      <c r="AL16" s="51">
        <v>72434217</v>
      </c>
    </row>
    <row r="17" spans="20:38" x14ac:dyDescent="0.3">
      <c r="AL17" s="119">
        <f>AL16-AL15</f>
        <v>-5312074.8619372398</v>
      </c>
    </row>
    <row r="18" spans="20:38" x14ac:dyDescent="0.3">
      <c r="T18" s="87">
        <f>J4/7.33</f>
        <v>208410.77762619371</v>
      </c>
    </row>
    <row r="19" spans="20:38" x14ac:dyDescent="0.3">
      <c r="T19" s="96">
        <f>T18*1.4</f>
        <v>291775.08867667115</v>
      </c>
    </row>
    <row r="20" spans="20:38" x14ac:dyDescent="0.3">
      <c r="T20" s="96">
        <f>T19*10.5</f>
        <v>3063638.431105047</v>
      </c>
    </row>
  </sheetData>
  <autoFilter ref="A3:AV15" xr:uid="{7CECE8F2-3251-4919-B04D-1926724B3EA0}"/>
  <mergeCells count="4">
    <mergeCell ref="A2:B2"/>
    <mergeCell ref="C2:D2"/>
    <mergeCell ref="A1:AV1"/>
    <mergeCell ref="A15:I15"/>
  </mergeCells>
  <phoneticPr fontId="16" type="noConversion"/>
  <printOptions horizontalCentered="1"/>
  <pageMargins left="0.23622047244094491" right="0.23622047244094491" top="0.19685039370078741" bottom="0.19685039370078741" header="0.31496062992125984" footer="0.31496062992125984"/>
  <pageSetup scale="86" orientation="landscape" r:id="rId1"/>
  <colBreaks count="1" manualBreakCount="1">
    <brk id="22" max="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جدول اطلاعات حقوق دستمزد </vt:lpstr>
      <vt:lpstr>جدول مالیات حقوق</vt:lpstr>
      <vt:lpstr>جدول اطلاعات حقوق فروردین پرسنل</vt:lpstr>
      <vt:lpstr>mabna</vt:lpstr>
      <vt:lpstr>'جدول اطلاعات حقوق فروردین پرسنل'!Print_Area</vt:lpstr>
      <vt:lpstr>'جدول اطلاعات حقوق فروردین پرسنل'!Print_Titles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pc</cp:lastModifiedBy>
  <dcterms:created xsi:type="dcterms:W3CDTF">2015-06-05T18:17:20Z</dcterms:created>
  <dcterms:modified xsi:type="dcterms:W3CDTF">2022-12-11T12:50:39Z</dcterms:modified>
</cp:coreProperties>
</file>