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8CDABD46-025E-4B21-82CF-B8A1BFC9EBD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جدول مقایسه حقوق 1390-1403" sheetId="1" r:id="rId1"/>
    <sheet name="جدول محاسبه افزایش حقوق 1403" sheetId="2" r:id="rId2"/>
  </sheets>
  <definedNames>
    <definedName name="_xlnm._FilterDatabase" localSheetId="1" hidden="1">'جدول محاسبه افزایش حقوق 1403'!$C$3:$K$8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2" l="1"/>
  <c r="H9" i="2"/>
  <c r="Q10" i="1"/>
  <c r="D9" i="2" l="1"/>
  <c r="E8" i="2"/>
  <c r="G8" i="2" s="1"/>
  <c r="J8" i="2" s="1"/>
  <c r="E7" i="2"/>
  <c r="F7" i="2" s="1"/>
  <c r="E6" i="2"/>
  <c r="G6" i="2" s="1"/>
  <c r="J6" i="2" s="1"/>
  <c r="E5" i="2"/>
  <c r="F5" i="2" s="1"/>
  <c r="E4" i="2"/>
  <c r="G4" i="2" s="1"/>
  <c r="J4" i="2" s="1"/>
  <c r="Q13" i="1"/>
  <c r="Q4" i="1"/>
  <c r="Q8" i="1"/>
  <c r="Q7" i="1"/>
  <c r="K8" i="2" l="1"/>
  <c r="K6" i="2"/>
  <c r="Q11" i="1"/>
  <c r="G7" i="2"/>
  <c r="J7" i="2" s="1"/>
  <c r="G5" i="2"/>
  <c r="J5" i="2" s="1"/>
  <c r="F4" i="2"/>
  <c r="F8" i="2"/>
  <c r="F6" i="2"/>
  <c r="F9" i="2" s="1"/>
  <c r="E9" i="2"/>
  <c r="P4" i="1"/>
  <c r="P10" i="1" s="1"/>
  <c r="P7" i="1"/>
  <c r="P8" i="1"/>
  <c r="P13" i="1"/>
  <c r="O8" i="1"/>
  <c r="O13" i="1"/>
  <c r="O7" i="1"/>
  <c r="O4" i="1"/>
  <c r="O10" i="1" s="1"/>
  <c r="K7" i="2" l="1"/>
  <c r="K5" i="2"/>
  <c r="G9" i="2"/>
  <c r="K4" i="2"/>
  <c r="P11" i="1"/>
  <c r="O11" i="1"/>
  <c r="J9" i="2" l="1"/>
  <c r="K9" i="2"/>
  <c r="M13" i="1"/>
  <c r="M7" i="1"/>
  <c r="M4" i="1"/>
  <c r="M10" i="1" s="1"/>
  <c r="N7" i="1"/>
  <c r="L4" i="1"/>
  <c r="L11" i="1" s="1"/>
  <c r="L7" i="1"/>
  <c r="L13" i="1"/>
  <c r="M11" i="1" l="1"/>
  <c r="L10" i="1"/>
  <c r="D20" i="1" l="1"/>
  <c r="N4" i="1"/>
  <c r="N13" i="1"/>
  <c r="N11" i="1" l="1"/>
  <c r="N10" i="1"/>
  <c r="D19" i="1"/>
  <c r="D18" i="1"/>
  <c r="D21" i="1" l="1"/>
  <c r="C7" i="1"/>
  <c r="D7" i="1"/>
  <c r="C4" i="1"/>
  <c r="C10" i="1" s="1"/>
  <c r="D4" i="1"/>
  <c r="D10" i="1" s="1"/>
  <c r="C13" i="1"/>
  <c r="D13" i="1"/>
  <c r="E13" i="1"/>
  <c r="F13" i="1"/>
  <c r="E7" i="1"/>
  <c r="E4" i="1"/>
  <c r="E11" i="1" s="1"/>
  <c r="G13" i="1"/>
  <c r="H13" i="1"/>
  <c r="I13" i="1"/>
  <c r="J13" i="1"/>
  <c r="K13" i="1"/>
  <c r="K4" i="1"/>
  <c r="K10" i="1" s="1"/>
  <c r="J4" i="1"/>
  <c r="J11" i="1" s="1"/>
  <c r="I4" i="1"/>
  <c r="I11" i="1" s="1"/>
  <c r="H4" i="1"/>
  <c r="H10" i="1" s="1"/>
  <c r="G4" i="1"/>
  <c r="G11" i="1" s="1"/>
  <c r="F4" i="1"/>
  <c r="F10" i="1" s="1"/>
  <c r="F7" i="1"/>
  <c r="G7" i="1"/>
  <c r="H7" i="1"/>
  <c r="J7" i="1"/>
  <c r="K7" i="1"/>
  <c r="I7" i="1"/>
  <c r="I10" i="1" l="1"/>
  <c r="E10" i="1"/>
  <c r="D11" i="1"/>
  <c r="C11" i="1"/>
  <c r="H11" i="1"/>
  <c r="G10" i="1"/>
  <c r="F11" i="1"/>
  <c r="J10" i="1"/>
  <c r="K11" i="1"/>
</calcChain>
</file>

<file path=xl/sharedStrings.xml><?xml version="1.0" encoding="utf-8"?>
<sst xmlns="http://schemas.openxmlformats.org/spreadsheetml/2006/main" count="35" uniqueCount="34">
  <si>
    <t>ردیف</t>
  </si>
  <si>
    <t>حق مسکن</t>
  </si>
  <si>
    <t xml:space="preserve">نام و نام خانوادگی </t>
  </si>
  <si>
    <t>حق سنوات روزانه</t>
  </si>
  <si>
    <t>حداقل حقوق روزانه</t>
  </si>
  <si>
    <t xml:space="preserve">مکمل حقوق 
روزانه </t>
  </si>
  <si>
    <t xml:space="preserve">جمع حقوق
 روزانه </t>
  </si>
  <si>
    <t>افزایش حقوق ثابت 
روزانه</t>
  </si>
  <si>
    <t>حق سنوات
 روزانه</t>
  </si>
  <si>
    <t xml:space="preserve">جمع حقوق 
روزانه </t>
  </si>
  <si>
    <t xml:space="preserve">جمع 
حقوق ماهانه </t>
  </si>
  <si>
    <t>حقوق پایه
 روزانه</t>
  </si>
  <si>
    <t>افزایش 
حقوق متغیر</t>
  </si>
  <si>
    <t>حداقل حقوق ماهانه</t>
  </si>
  <si>
    <t>حق بن و خواربار</t>
  </si>
  <si>
    <t>حداقل بیمه سهم کارفرما</t>
  </si>
  <si>
    <t>حداقل بیمه سهم کارگر</t>
  </si>
  <si>
    <t xml:space="preserve">معافیت مالیاتی ماهانه  حقوق </t>
  </si>
  <si>
    <t xml:space="preserve">معافیت مالیاتی سالانه  حقوق </t>
  </si>
  <si>
    <t>شرح</t>
  </si>
  <si>
    <t>جمع</t>
  </si>
  <si>
    <t>درصد مشمول مالیات</t>
  </si>
  <si>
    <t>از....(ریال)</t>
  </si>
  <si>
    <t>تا.....(ریال)</t>
  </si>
  <si>
    <t>1399 بعد از تیرماه</t>
  </si>
  <si>
    <t>1399 قبل از تیرماه</t>
  </si>
  <si>
    <t>پ</t>
  </si>
  <si>
    <t>حقوق 
ماهانه</t>
  </si>
  <si>
    <t>-</t>
  </si>
  <si>
    <t>جدول افزایش حقوق  شرکت .....
سال مالی 1403</t>
  </si>
  <si>
    <t>حق عایله مندی افراد متاهل</t>
  </si>
  <si>
    <t>جدول مالیات حقوق ماهانه  1403</t>
  </si>
  <si>
    <t>جدول مقایسه
1403-1390</t>
  </si>
  <si>
    <t>حق عائله مندی(هر فرزند)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</si>
</sst>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sz val="18"/>
      <color theme="1"/>
      <name val="B Titr"/>
      <charset val="178"/>
    </font>
    <font>
      <b/>
      <sz val="11"/>
      <color theme="1"/>
      <name val="B Nazanin"/>
      <charset val="178"/>
    </font>
    <font>
      <sz val="12"/>
      <color rgb="FF000000"/>
      <name val="B Nazanin"/>
      <charset val="178"/>
    </font>
    <font>
      <sz val="11"/>
      <color theme="1"/>
      <name val="B Titr"/>
      <charset val="178"/>
    </font>
    <font>
      <sz val="16"/>
      <color theme="1"/>
      <name val="B Nazanin"/>
      <charset val="178"/>
    </font>
    <font>
      <sz val="22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7" fontId="3" fillId="0" borderId="1" xfId="1" applyNumberFormat="1" applyFont="1" applyBorder="1" applyAlignment="1">
      <alignment horizontal="center" vertical="center"/>
    </xf>
    <xf numFmtId="37" fontId="3" fillId="0" borderId="6" xfId="1" applyNumberFormat="1" applyFont="1" applyBorder="1" applyAlignment="1">
      <alignment horizontal="center" vertical="center"/>
    </xf>
    <xf numFmtId="37" fontId="6" fillId="0" borderId="16" xfId="1" applyNumberFormat="1" applyFont="1" applyBorder="1" applyAlignment="1">
      <alignment horizontal="center" vertical="center"/>
    </xf>
    <xf numFmtId="37" fontId="3" fillId="0" borderId="16" xfId="1" applyNumberFormat="1" applyFont="1" applyBorder="1" applyAlignment="1">
      <alignment horizontal="center" vertical="center"/>
    </xf>
    <xf numFmtId="37" fontId="3" fillId="0" borderId="16" xfId="1" applyNumberFormat="1" applyFont="1" applyFill="1" applyBorder="1" applyAlignment="1">
      <alignment horizontal="center" vertical="center"/>
    </xf>
    <xf numFmtId="37" fontId="3" fillId="0" borderId="17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7" fontId="6" fillId="0" borderId="19" xfId="1" applyNumberFormat="1" applyFont="1" applyBorder="1" applyAlignment="1">
      <alignment horizontal="center" vertical="center"/>
    </xf>
    <xf numFmtId="37" fontId="3" fillId="0" borderId="20" xfId="1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 vertical="center"/>
    </xf>
    <xf numFmtId="3" fontId="3" fillId="0" borderId="16" xfId="1" applyNumberFormat="1" applyFont="1" applyBorder="1" applyAlignment="1">
      <alignment horizontal="center" vertical="center"/>
    </xf>
    <xf numFmtId="3" fontId="3" fillId="0" borderId="17" xfId="1" applyNumberFormat="1" applyFont="1" applyBorder="1" applyAlignment="1">
      <alignment horizontal="center" vertical="center"/>
    </xf>
    <xf numFmtId="3" fontId="3" fillId="0" borderId="19" xfId="1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vertical="center"/>
    </xf>
    <xf numFmtId="3" fontId="5" fillId="0" borderId="12" xfId="1" applyNumberFormat="1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3" fontId="5" fillId="0" borderId="14" xfId="1" applyNumberFormat="1" applyFont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165" fontId="2" fillId="0" borderId="0" xfId="1" applyNumberFormat="1" applyFont="1"/>
    <xf numFmtId="0" fontId="5" fillId="0" borderId="26" xfId="0" applyFont="1" applyBorder="1" applyAlignment="1">
      <alignment horizontal="center" vertical="center"/>
    </xf>
    <xf numFmtId="37" fontId="3" fillId="0" borderId="27" xfId="1" applyNumberFormat="1" applyFont="1" applyBorder="1" applyAlignment="1">
      <alignment horizontal="center" vertical="center"/>
    </xf>
    <xf numFmtId="37" fontId="3" fillId="0" borderId="11" xfId="1" applyNumberFormat="1" applyFont="1" applyBorder="1" applyAlignment="1">
      <alignment horizontal="center" vertical="center"/>
    </xf>
    <xf numFmtId="37" fontId="3" fillId="2" borderId="6" xfId="1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3" fillId="2" borderId="20" xfId="1" applyNumberFormat="1" applyFont="1" applyFill="1" applyBorder="1" applyAlignment="1">
      <alignment horizontal="center" vertical="center"/>
    </xf>
    <xf numFmtId="37" fontId="3" fillId="2" borderId="1" xfId="1" applyNumberFormat="1" applyFont="1" applyFill="1" applyBorder="1" applyAlignment="1">
      <alignment horizontal="center" vertical="center"/>
    </xf>
    <xf numFmtId="37" fontId="3" fillId="2" borderId="11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3" fillId="2" borderId="21" xfId="1" applyNumberFormat="1" applyFont="1" applyFill="1" applyBorder="1" applyAlignment="1">
      <alignment horizontal="center" vertical="center"/>
    </xf>
    <xf numFmtId="37" fontId="3" fillId="2" borderId="8" xfId="1" applyNumberFormat="1" applyFont="1" applyFill="1" applyBorder="1" applyAlignment="1">
      <alignment horizontal="center" vertical="center"/>
    </xf>
    <xf numFmtId="37" fontId="3" fillId="2" borderId="28" xfId="1" applyNumberFormat="1" applyFont="1" applyFill="1" applyBorder="1" applyAlignment="1">
      <alignment horizontal="center" vertical="center"/>
    </xf>
    <xf numFmtId="37" fontId="3" fillId="2" borderId="9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readingOrder="2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 readingOrder="2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 wrapText="1" readingOrder="2"/>
    </xf>
    <xf numFmtId="0" fontId="7" fillId="0" borderId="25" xfId="0" applyFont="1" applyBorder="1" applyAlignment="1">
      <alignment horizontal="center" vertical="top" readingOrder="2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rightToLeft="1" zoomScaleNormal="100" zoomScaleSheetLayoutView="85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B9" sqref="B9"/>
    </sheetView>
  </sheetViews>
  <sheetFormatPr defaultColWidth="8.625" defaultRowHeight="18" x14ac:dyDescent="0.45"/>
  <cols>
    <col min="1" max="1" width="8.625" style="1"/>
    <col min="2" max="2" width="21.5" style="1" bestFit="1" customWidth="1"/>
    <col min="3" max="3" width="19.375" style="1" customWidth="1"/>
    <col min="4" max="4" width="15.5" style="1" customWidth="1"/>
    <col min="5" max="5" width="15.625" style="1" customWidth="1"/>
    <col min="6" max="13" width="15.5" style="1" customWidth="1"/>
    <col min="14" max="15" width="13.375" style="35" customWidth="1"/>
    <col min="16" max="17" width="13.25" style="1" bestFit="1" customWidth="1"/>
    <col min="18" max="16384" width="8.625" style="1"/>
  </cols>
  <sheetData>
    <row r="1" spans="1:17" ht="63.6" customHeight="1" thickBot="1" x14ac:dyDescent="0.5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37.15" customHeight="1" thickBot="1" x14ac:dyDescent="0.5">
      <c r="A2" s="8" t="s">
        <v>26</v>
      </c>
      <c r="B2" s="16" t="s">
        <v>19</v>
      </c>
      <c r="C2" s="17">
        <v>1390</v>
      </c>
      <c r="D2" s="9">
        <v>1391</v>
      </c>
      <c r="E2" s="9">
        <v>1392</v>
      </c>
      <c r="F2" s="9">
        <v>1393</v>
      </c>
      <c r="G2" s="9">
        <v>1394</v>
      </c>
      <c r="H2" s="9">
        <v>1395</v>
      </c>
      <c r="I2" s="9">
        <v>1396</v>
      </c>
      <c r="J2" s="9">
        <v>1397</v>
      </c>
      <c r="K2" s="36">
        <v>1398</v>
      </c>
      <c r="L2" s="16" t="s">
        <v>25</v>
      </c>
      <c r="M2" s="16" t="s">
        <v>24</v>
      </c>
      <c r="N2" s="16">
        <v>1400</v>
      </c>
      <c r="O2" s="16">
        <v>1401</v>
      </c>
      <c r="P2" s="16">
        <v>1402</v>
      </c>
      <c r="Q2" s="16">
        <v>1403</v>
      </c>
    </row>
    <row r="3" spans="1:17" ht="34.9" customHeight="1" x14ac:dyDescent="0.45">
      <c r="A3" s="4">
        <v>1</v>
      </c>
      <c r="B3" s="20" t="s">
        <v>4</v>
      </c>
      <c r="C3" s="18">
        <v>110100</v>
      </c>
      <c r="D3" s="12">
        <v>129900</v>
      </c>
      <c r="E3" s="13">
        <v>162375</v>
      </c>
      <c r="F3" s="14">
        <v>202966.66666666666</v>
      </c>
      <c r="G3" s="14">
        <v>2374750</v>
      </c>
      <c r="H3" s="14">
        <v>270721.66666666669</v>
      </c>
      <c r="I3" s="14">
        <v>309977</v>
      </c>
      <c r="J3" s="14">
        <v>370423</v>
      </c>
      <c r="K3" s="37">
        <v>505626.98999999993</v>
      </c>
      <c r="L3" s="15">
        <v>611809</v>
      </c>
      <c r="M3" s="15">
        <v>636809</v>
      </c>
      <c r="N3" s="15">
        <v>885165</v>
      </c>
      <c r="O3" s="15">
        <v>1393250</v>
      </c>
      <c r="P3" s="15">
        <v>1769428</v>
      </c>
      <c r="Q3" s="15">
        <v>2388728</v>
      </c>
    </row>
    <row r="4" spans="1:17" ht="34.9" customHeight="1" x14ac:dyDescent="0.45">
      <c r="A4" s="3">
        <v>2</v>
      </c>
      <c r="B4" s="2" t="s">
        <v>13</v>
      </c>
      <c r="C4" s="19">
        <f t="shared" ref="C4:D4" si="0">C3*30</f>
        <v>3303000</v>
      </c>
      <c r="D4" s="10">
        <f t="shared" si="0"/>
        <v>3897000</v>
      </c>
      <c r="E4" s="10">
        <f t="shared" ref="E4:K4" si="1">E3*30</f>
        <v>4871250</v>
      </c>
      <c r="F4" s="10">
        <f t="shared" si="1"/>
        <v>6089000</v>
      </c>
      <c r="G4" s="10">
        <f t="shared" si="1"/>
        <v>71242500</v>
      </c>
      <c r="H4" s="10">
        <f t="shared" si="1"/>
        <v>8121650.0000000009</v>
      </c>
      <c r="I4" s="10">
        <f t="shared" si="1"/>
        <v>9299310</v>
      </c>
      <c r="J4" s="10">
        <f t="shared" si="1"/>
        <v>11112690</v>
      </c>
      <c r="K4" s="38">
        <f t="shared" si="1"/>
        <v>15168809.699999997</v>
      </c>
      <c r="L4" s="11">
        <f t="shared" ref="L4:N4" si="2">L3*30</f>
        <v>18354270</v>
      </c>
      <c r="M4" s="11">
        <f t="shared" si="2"/>
        <v>19104270</v>
      </c>
      <c r="N4" s="11">
        <f t="shared" si="2"/>
        <v>26554950</v>
      </c>
      <c r="O4" s="11">
        <f t="shared" ref="O4:P4" si="3">O3*30</f>
        <v>41797500</v>
      </c>
      <c r="P4" s="11">
        <f t="shared" si="3"/>
        <v>53082840</v>
      </c>
      <c r="Q4" s="11">
        <f>Q3*30</f>
        <v>71661840</v>
      </c>
    </row>
    <row r="5" spans="1:17" ht="34.9" customHeight="1" x14ac:dyDescent="0.45">
      <c r="A5" s="3">
        <v>3</v>
      </c>
      <c r="B5" s="2" t="s">
        <v>14</v>
      </c>
      <c r="C5" s="19">
        <v>280000</v>
      </c>
      <c r="D5" s="10">
        <v>350000</v>
      </c>
      <c r="E5" s="10">
        <v>350000</v>
      </c>
      <c r="F5" s="10">
        <v>800000</v>
      </c>
      <c r="G5" s="10">
        <v>1100000</v>
      </c>
      <c r="H5" s="10">
        <v>1100000</v>
      </c>
      <c r="I5" s="10">
        <v>1100000</v>
      </c>
      <c r="J5" s="10">
        <v>1100000</v>
      </c>
      <c r="K5" s="38">
        <v>1900000</v>
      </c>
      <c r="L5" s="11">
        <v>4000000</v>
      </c>
      <c r="M5" s="11">
        <v>4000000</v>
      </c>
      <c r="N5" s="11">
        <v>6000000</v>
      </c>
      <c r="O5" s="11">
        <v>8500000</v>
      </c>
      <c r="P5" s="11">
        <v>11000000</v>
      </c>
      <c r="Q5" s="11">
        <v>14000000</v>
      </c>
    </row>
    <row r="6" spans="1:17" ht="34.9" customHeight="1" x14ac:dyDescent="0.45">
      <c r="A6" s="3">
        <v>4</v>
      </c>
      <c r="B6" s="2" t="s">
        <v>1</v>
      </c>
      <c r="C6" s="19">
        <v>100000</v>
      </c>
      <c r="D6" s="10">
        <v>100000</v>
      </c>
      <c r="E6" s="10">
        <v>100000</v>
      </c>
      <c r="F6" s="10">
        <v>20000</v>
      </c>
      <c r="G6" s="10">
        <v>400000</v>
      </c>
      <c r="H6" s="10">
        <v>400000</v>
      </c>
      <c r="I6" s="10">
        <v>400000</v>
      </c>
      <c r="J6" s="10">
        <v>400000</v>
      </c>
      <c r="K6" s="38">
        <v>1000000</v>
      </c>
      <c r="L6" s="11">
        <v>2000000</v>
      </c>
      <c r="M6" s="11">
        <v>2000000</v>
      </c>
      <c r="N6" s="11">
        <v>4500000</v>
      </c>
      <c r="O6" s="11">
        <v>6500000</v>
      </c>
      <c r="P6" s="11">
        <v>9000000</v>
      </c>
      <c r="Q6" s="11">
        <v>9000000</v>
      </c>
    </row>
    <row r="7" spans="1:17" ht="34.9" customHeight="1" x14ac:dyDescent="0.45">
      <c r="A7" s="3">
        <v>5</v>
      </c>
      <c r="B7" s="2" t="s">
        <v>33</v>
      </c>
      <c r="C7" s="19">
        <f t="shared" ref="C7:H7" si="4">C3*3</f>
        <v>330300</v>
      </c>
      <c r="D7" s="10">
        <f t="shared" si="4"/>
        <v>389700</v>
      </c>
      <c r="E7" s="10">
        <f t="shared" si="4"/>
        <v>487125</v>
      </c>
      <c r="F7" s="10">
        <f t="shared" si="4"/>
        <v>608900</v>
      </c>
      <c r="G7" s="10">
        <f t="shared" si="4"/>
        <v>7124250</v>
      </c>
      <c r="H7" s="10">
        <f t="shared" si="4"/>
        <v>812165</v>
      </c>
      <c r="I7" s="10">
        <f>I3*3</f>
        <v>929931</v>
      </c>
      <c r="J7" s="10">
        <f t="shared" ref="J7:K7" si="5">J3*3</f>
        <v>1111269</v>
      </c>
      <c r="K7" s="38">
        <f t="shared" si="5"/>
        <v>1516880.9699999997</v>
      </c>
      <c r="L7" s="11">
        <f t="shared" ref="L7:M7" si="6">L3*3</f>
        <v>1835427</v>
      </c>
      <c r="M7" s="11">
        <f t="shared" si="6"/>
        <v>1910427</v>
      </c>
      <c r="N7" s="11">
        <f>N3*3</f>
        <v>2655495</v>
      </c>
      <c r="O7" s="11">
        <f>O3*3</f>
        <v>4179750</v>
      </c>
      <c r="P7" s="11">
        <f>P3*3</f>
        <v>5308284</v>
      </c>
      <c r="Q7" s="11">
        <f>Q3*3</f>
        <v>7166184</v>
      </c>
    </row>
    <row r="8" spans="1:17" ht="34.9" customHeight="1" x14ac:dyDescent="0.45">
      <c r="A8" s="3">
        <v>6</v>
      </c>
      <c r="B8" s="2" t="s">
        <v>3</v>
      </c>
      <c r="C8" s="19">
        <v>2000</v>
      </c>
      <c r="D8" s="10">
        <v>2500</v>
      </c>
      <c r="E8" s="10">
        <v>3000</v>
      </c>
      <c r="F8" s="10">
        <v>5000</v>
      </c>
      <c r="G8" s="10">
        <v>10000</v>
      </c>
      <c r="H8" s="10">
        <v>10000</v>
      </c>
      <c r="I8" s="10">
        <v>17000</v>
      </c>
      <c r="J8" s="10">
        <v>17000</v>
      </c>
      <c r="K8" s="38">
        <v>23333</v>
      </c>
      <c r="L8" s="11">
        <v>58332</v>
      </c>
      <c r="M8" s="11">
        <v>33333</v>
      </c>
      <c r="N8" s="11">
        <v>46667</v>
      </c>
      <c r="O8" s="11">
        <f>2100000/30</f>
        <v>70000</v>
      </c>
      <c r="P8" s="11">
        <f>2100000/30</f>
        <v>70000</v>
      </c>
      <c r="Q8" s="11">
        <f>2100000/30</f>
        <v>70000</v>
      </c>
    </row>
    <row r="9" spans="1:17" ht="34.9" customHeight="1" x14ac:dyDescent="0.45">
      <c r="A9" s="66">
        <v>7</v>
      </c>
      <c r="B9" s="2" t="s">
        <v>30</v>
      </c>
      <c r="C9" s="19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38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5000000</v>
      </c>
    </row>
    <row r="10" spans="1:17" ht="34.9" customHeight="1" x14ac:dyDescent="0.45">
      <c r="A10" s="3">
        <v>8</v>
      </c>
      <c r="B10" s="2" t="s">
        <v>16</v>
      </c>
      <c r="C10" s="19">
        <f t="shared" ref="C10:P10" si="7">(C4+C5+C6)*0.07</f>
        <v>257810.00000000003</v>
      </c>
      <c r="D10" s="10">
        <f t="shared" si="7"/>
        <v>304290</v>
      </c>
      <c r="E10" s="10">
        <f t="shared" si="7"/>
        <v>372487.50000000006</v>
      </c>
      <c r="F10" s="10">
        <f t="shared" si="7"/>
        <v>483630.00000000006</v>
      </c>
      <c r="G10" s="10">
        <f t="shared" si="7"/>
        <v>5091975.0000000009</v>
      </c>
      <c r="H10" s="10">
        <f t="shared" si="7"/>
        <v>673515.50000000012</v>
      </c>
      <c r="I10" s="10">
        <f t="shared" si="7"/>
        <v>755951.70000000007</v>
      </c>
      <c r="J10" s="10">
        <f t="shared" si="7"/>
        <v>882888.3</v>
      </c>
      <c r="K10" s="38">
        <f t="shared" si="7"/>
        <v>1264816.6789999998</v>
      </c>
      <c r="L10" s="11">
        <f t="shared" si="7"/>
        <v>1704798.9000000001</v>
      </c>
      <c r="M10" s="11">
        <f t="shared" si="7"/>
        <v>1757298.9000000001</v>
      </c>
      <c r="N10" s="11">
        <f t="shared" si="7"/>
        <v>2593846.5000000005</v>
      </c>
      <c r="O10" s="11">
        <f t="shared" si="7"/>
        <v>3975825.0000000005</v>
      </c>
      <c r="P10" s="11">
        <f t="shared" si="7"/>
        <v>5115798.8000000007</v>
      </c>
      <c r="Q10" s="11">
        <f>(Q4+Q5+Q6)*0.07</f>
        <v>6626328.8000000007</v>
      </c>
    </row>
    <row r="11" spans="1:17" ht="34.9" customHeight="1" x14ac:dyDescent="0.45">
      <c r="A11" s="3">
        <v>9</v>
      </c>
      <c r="B11" s="2" t="s">
        <v>15</v>
      </c>
      <c r="C11" s="19">
        <f t="shared" ref="C11:P11" si="8">(C4+C5+C6)*0.23</f>
        <v>847090</v>
      </c>
      <c r="D11" s="10">
        <f t="shared" si="8"/>
        <v>999810</v>
      </c>
      <c r="E11" s="10">
        <f t="shared" si="8"/>
        <v>1223887.5</v>
      </c>
      <c r="F11" s="10">
        <f t="shared" si="8"/>
        <v>1589070</v>
      </c>
      <c r="G11" s="10">
        <f t="shared" si="8"/>
        <v>16730775</v>
      </c>
      <c r="H11" s="10">
        <f t="shared" si="8"/>
        <v>2212979.5</v>
      </c>
      <c r="I11" s="10">
        <f t="shared" si="8"/>
        <v>2483841.3000000003</v>
      </c>
      <c r="J11" s="10">
        <f t="shared" si="8"/>
        <v>2900918.7</v>
      </c>
      <c r="K11" s="38">
        <f t="shared" si="8"/>
        <v>4155826.2309999992</v>
      </c>
      <c r="L11" s="11">
        <f t="shared" si="8"/>
        <v>5601482.1000000006</v>
      </c>
      <c r="M11" s="11">
        <f t="shared" si="8"/>
        <v>5773982.1000000006</v>
      </c>
      <c r="N11" s="11">
        <f t="shared" si="8"/>
        <v>8522638.5</v>
      </c>
      <c r="O11" s="11">
        <f t="shared" si="8"/>
        <v>13063425</v>
      </c>
      <c r="P11" s="11">
        <f t="shared" si="8"/>
        <v>16809053.199999999</v>
      </c>
      <c r="Q11" s="11">
        <f>(Q4+Q5+Q6+Q9)*0.23</f>
        <v>22922223.199999999</v>
      </c>
    </row>
    <row r="12" spans="1:17" ht="34.9" customHeight="1" x14ac:dyDescent="0.45">
      <c r="A12" s="40">
        <v>10</v>
      </c>
      <c r="B12" s="41" t="s">
        <v>17</v>
      </c>
      <c r="C12" s="42">
        <v>4850000</v>
      </c>
      <c r="D12" s="43">
        <v>5500000</v>
      </c>
      <c r="E12" s="43">
        <v>8333333.333333333</v>
      </c>
      <c r="F12" s="43">
        <v>10000000</v>
      </c>
      <c r="G12" s="43">
        <v>11500000</v>
      </c>
      <c r="H12" s="43">
        <v>13000000</v>
      </c>
      <c r="I12" s="43">
        <v>20000000</v>
      </c>
      <c r="J12" s="43">
        <v>23000000</v>
      </c>
      <c r="K12" s="44">
        <v>27500000</v>
      </c>
      <c r="L12" s="39">
        <v>30000000</v>
      </c>
      <c r="M12" s="39">
        <v>30000000</v>
      </c>
      <c r="N12" s="39">
        <v>40000000</v>
      </c>
      <c r="O12" s="39">
        <v>56000000</v>
      </c>
      <c r="P12" s="39">
        <v>100000000</v>
      </c>
      <c r="Q12" s="39">
        <v>120000000</v>
      </c>
    </row>
    <row r="13" spans="1:17" ht="34.9" customHeight="1" thickBot="1" x14ac:dyDescent="0.5">
      <c r="A13" s="45">
        <v>11</v>
      </c>
      <c r="B13" s="46" t="s">
        <v>18</v>
      </c>
      <c r="C13" s="47">
        <f t="shared" ref="C13" si="9">C12*12</f>
        <v>58200000</v>
      </c>
      <c r="D13" s="48">
        <f t="shared" ref="D13" si="10">D12*12</f>
        <v>66000000</v>
      </c>
      <c r="E13" s="48">
        <f t="shared" ref="E13" si="11">E12*12</f>
        <v>100000000</v>
      </c>
      <c r="F13" s="48">
        <f t="shared" ref="F13" si="12">F12*12</f>
        <v>120000000</v>
      </c>
      <c r="G13" s="48">
        <f t="shared" ref="G13:K13" si="13">G12*12</f>
        <v>138000000</v>
      </c>
      <c r="H13" s="48">
        <f t="shared" si="13"/>
        <v>156000000</v>
      </c>
      <c r="I13" s="48">
        <f t="shared" si="13"/>
        <v>240000000</v>
      </c>
      <c r="J13" s="48">
        <f t="shared" si="13"/>
        <v>276000000</v>
      </c>
      <c r="K13" s="49">
        <f t="shared" si="13"/>
        <v>330000000</v>
      </c>
      <c r="L13" s="50">
        <f t="shared" ref="L13:N13" si="14">L12*12</f>
        <v>360000000</v>
      </c>
      <c r="M13" s="50">
        <f t="shared" si="14"/>
        <v>360000000</v>
      </c>
      <c r="N13" s="50">
        <f t="shared" si="14"/>
        <v>480000000</v>
      </c>
      <c r="O13" s="50">
        <f t="shared" ref="O13:P13" si="15">O12*12</f>
        <v>672000000</v>
      </c>
      <c r="P13" s="50">
        <f t="shared" si="15"/>
        <v>1200000000</v>
      </c>
      <c r="Q13" s="50">
        <f>Q12*12</f>
        <v>1440000000</v>
      </c>
    </row>
    <row r="15" spans="1:17" ht="40.5" customHeight="1" thickBot="1" x14ac:dyDescent="0.5">
      <c r="C15" s="67" t="s">
        <v>31</v>
      </c>
      <c r="D15" s="68"/>
      <c r="E15" s="68"/>
      <c r="F15" s="68"/>
    </row>
    <row r="16" spans="1:17" ht="24.95" customHeight="1" x14ac:dyDescent="0.45">
      <c r="C16" s="69" t="s">
        <v>27</v>
      </c>
      <c r="D16" s="58" t="s">
        <v>22</v>
      </c>
      <c r="E16" s="59" t="s">
        <v>23</v>
      </c>
      <c r="F16" s="60" t="s">
        <v>21</v>
      </c>
    </row>
    <row r="17" spans="3:6" ht="24.95" customHeight="1" x14ac:dyDescent="0.45">
      <c r="C17" s="70"/>
      <c r="D17" s="61">
        <v>0</v>
      </c>
      <c r="E17" s="57">
        <v>120000000</v>
      </c>
      <c r="F17" s="62">
        <v>0</v>
      </c>
    </row>
    <row r="18" spans="3:6" ht="24.95" customHeight="1" x14ac:dyDescent="0.45">
      <c r="C18" s="70"/>
      <c r="D18" s="61">
        <f t="shared" ref="D18:D21" si="16">E17+1</f>
        <v>120000001</v>
      </c>
      <c r="E18" s="57">
        <v>165000000</v>
      </c>
      <c r="F18" s="62">
        <v>0.1</v>
      </c>
    </row>
    <row r="19" spans="3:6" ht="24.95" customHeight="1" x14ac:dyDescent="0.45">
      <c r="C19" s="70"/>
      <c r="D19" s="61">
        <f t="shared" si="16"/>
        <v>165000001</v>
      </c>
      <c r="E19" s="57">
        <v>270000000</v>
      </c>
      <c r="F19" s="62">
        <v>0.15</v>
      </c>
    </row>
    <row r="20" spans="3:6" ht="24.95" customHeight="1" x14ac:dyDescent="0.45">
      <c r="C20" s="70"/>
      <c r="D20" s="61">
        <f t="shared" si="16"/>
        <v>270000001</v>
      </c>
      <c r="E20" s="57">
        <v>400000000</v>
      </c>
      <c r="F20" s="62">
        <v>0.2</v>
      </c>
    </row>
    <row r="21" spans="3:6" ht="24.95" customHeight="1" thickBot="1" x14ac:dyDescent="0.5">
      <c r="C21" s="70"/>
      <c r="D21" s="63">
        <f t="shared" si="16"/>
        <v>400000001</v>
      </c>
      <c r="E21" s="64" t="s">
        <v>28</v>
      </c>
      <c r="F21" s="65">
        <v>0.3</v>
      </c>
    </row>
  </sheetData>
  <mergeCells count="3">
    <mergeCell ref="C15:F15"/>
    <mergeCell ref="C16:C21"/>
    <mergeCell ref="A1:Q1"/>
  </mergeCells>
  <pageMargins left="0.7" right="0.7" top="0.75" bottom="0.75" header="0.3" footer="0.3"/>
  <pageSetup paperSize="9" scale="6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"/>
  <sheetViews>
    <sheetView rightToLeft="1" tabSelected="1" zoomScaleNormal="100" zoomScaleSheetLayoutView="85" workbookViewId="0">
      <selection activeCell="D16" sqref="D16"/>
    </sheetView>
  </sheetViews>
  <sheetFormatPr defaultColWidth="8.625" defaultRowHeight="18" x14ac:dyDescent="0.45"/>
  <cols>
    <col min="1" max="1" width="8.625" style="1"/>
    <col min="2" max="2" width="21.5" style="1" bestFit="1" customWidth="1"/>
    <col min="3" max="3" width="19.375" style="1" customWidth="1"/>
    <col min="4" max="4" width="15.5" style="1" customWidth="1"/>
    <col min="5" max="5" width="15.625" style="1" customWidth="1"/>
    <col min="6" max="13" width="15.5" style="1" customWidth="1"/>
    <col min="14" max="15" width="13.375" style="35" customWidth="1"/>
    <col min="16" max="17" width="13.25" style="1" bestFit="1" customWidth="1"/>
    <col min="18" max="16384" width="8.625" style="1"/>
  </cols>
  <sheetData>
    <row r="1" spans="1:13" ht="53.45" customHeight="1" thickBot="1" x14ac:dyDescent="0.5">
      <c r="A1" s="74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51"/>
      <c r="M1" s="51"/>
    </row>
    <row r="2" spans="1:13" ht="34.9" customHeight="1" x14ac:dyDescent="0.45">
      <c r="A2" s="76" t="s">
        <v>0</v>
      </c>
      <c r="B2" s="78" t="s">
        <v>2</v>
      </c>
      <c r="C2" s="80">
        <v>1402</v>
      </c>
      <c r="D2" s="81"/>
      <c r="E2" s="81"/>
      <c r="F2" s="82"/>
      <c r="G2" s="83">
        <v>1403</v>
      </c>
      <c r="H2" s="81"/>
      <c r="I2" s="81"/>
      <c r="J2" s="81"/>
      <c r="K2" s="82"/>
      <c r="L2" s="52"/>
      <c r="M2" s="52"/>
    </row>
    <row r="3" spans="1:13" ht="34.9" customHeight="1" thickBot="1" x14ac:dyDescent="0.5">
      <c r="A3" s="77"/>
      <c r="B3" s="79"/>
      <c r="C3" s="7" t="s">
        <v>11</v>
      </c>
      <c r="D3" s="5" t="s">
        <v>5</v>
      </c>
      <c r="E3" s="5" t="s">
        <v>6</v>
      </c>
      <c r="F3" s="6" t="s">
        <v>10</v>
      </c>
      <c r="G3" s="22" t="s">
        <v>12</v>
      </c>
      <c r="H3" s="5" t="s">
        <v>7</v>
      </c>
      <c r="I3" s="5" t="s">
        <v>8</v>
      </c>
      <c r="J3" s="5" t="s">
        <v>9</v>
      </c>
      <c r="K3" s="6" t="s">
        <v>10</v>
      </c>
      <c r="L3" s="53"/>
      <c r="M3" s="53"/>
    </row>
    <row r="4" spans="1:13" ht="30" customHeight="1" x14ac:dyDescent="0.45">
      <c r="A4" s="66">
        <v>1</v>
      </c>
      <c r="B4" s="21"/>
      <c r="C4" s="23">
        <v>1769428</v>
      </c>
      <c r="D4" s="24">
        <v>0</v>
      </c>
      <c r="E4" s="24">
        <f>C4+D4</f>
        <v>1769428</v>
      </c>
      <c r="F4" s="25">
        <f>E4*30</f>
        <v>53082840</v>
      </c>
      <c r="G4" s="26">
        <f>E4*1.22</f>
        <v>2158702.16</v>
      </c>
      <c r="H4" s="24">
        <v>230026</v>
      </c>
      <c r="I4" s="24">
        <v>0</v>
      </c>
      <c r="J4" s="27">
        <f>ROUNDDOWN(I4+H4+G4,0)</f>
        <v>2388728</v>
      </c>
      <c r="K4" s="28">
        <f>J4*30</f>
        <v>71661840</v>
      </c>
      <c r="L4" s="54"/>
      <c r="M4" s="54"/>
    </row>
    <row r="5" spans="1:13" ht="30" customHeight="1" x14ac:dyDescent="0.45">
      <c r="A5" s="66">
        <v>2</v>
      </c>
      <c r="B5" s="21"/>
      <c r="C5" s="23">
        <v>1769428</v>
      </c>
      <c r="D5" s="29"/>
      <c r="E5" s="24">
        <f>C5+D5</f>
        <v>1769428</v>
      </c>
      <c r="F5" s="30">
        <f t="shared" ref="F5:F8" si="0">E5*30</f>
        <v>53082840</v>
      </c>
      <c r="G5" s="26">
        <f t="shared" ref="G5:G8" si="1">E5*1.22</f>
        <v>2158702.16</v>
      </c>
      <c r="H5" s="24">
        <v>230026</v>
      </c>
      <c r="I5" s="24"/>
      <c r="J5" s="27">
        <f t="shared" ref="J5:J8" si="2">ROUNDDOWN(I5+H5+G5,0)</f>
        <v>2388728</v>
      </c>
      <c r="K5" s="30">
        <f t="shared" ref="K5:K8" si="3">J5*30</f>
        <v>71661840</v>
      </c>
      <c r="L5" s="55"/>
      <c r="M5" s="55"/>
    </row>
    <row r="6" spans="1:13" ht="30" customHeight="1" x14ac:dyDescent="0.45">
      <c r="A6" s="66">
        <v>3</v>
      </c>
      <c r="B6" s="21"/>
      <c r="C6" s="23">
        <v>1769428</v>
      </c>
      <c r="D6" s="29"/>
      <c r="E6" s="24">
        <f>C6+D6</f>
        <v>1769428</v>
      </c>
      <c r="F6" s="30">
        <f t="shared" si="0"/>
        <v>53082840</v>
      </c>
      <c r="G6" s="26">
        <f t="shared" si="1"/>
        <v>2158702.16</v>
      </c>
      <c r="H6" s="24">
        <v>230026</v>
      </c>
      <c r="I6" s="24">
        <v>0</v>
      </c>
      <c r="J6" s="27">
        <f t="shared" si="2"/>
        <v>2388728</v>
      </c>
      <c r="K6" s="30">
        <f t="shared" si="3"/>
        <v>71661840</v>
      </c>
      <c r="L6" s="55"/>
      <c r="M6" s="55"/>
    </row>
    <row r="7" spans="1:13" ht="30" customHeight="1" x14ac:dyDescent="0.45">
      <c r="A7" s="66">
        <v>4</v>
      </c>
      <c r="B7" s="21"/>
      <c r="C7" s="23">
        <v>1769428</v>
      </c>
      <c r="D7" s="29">
        <v>0</v>
      </c>
      <c r="E7" s="24">
        <f t="shared" ref="E7:E8" si="4">C7+D7</f>
        <v>1769428</v>
      </c>
      <c r="F7" s="30">
        <f t="shared" si="0"/>
        <v>53082840</v>
      </c>
      <c r="G7" s="26">
        <f t="shared" si="1"/>
        <v>2158702.16</v>
      </c>
      <c r="H7" s="24">
        <v>230026</v>
      </c>
      <c r="I7" s="24">
        <v>0</v>
      </c>
      <c r="J7" s="27">
        <f t="shared" si="2"/>
        <v>2388728</v>
      </c>
      <c r="K7" s="30">
        <f t="shared" si="3"/>
        <v>71661840</v>
      </c>
      <c r="L7" s="55"/>
      <c r="M7" s="55"/>
    </row>
    <row r="8" spans="1:13" ht="30" customHeight="1" thickBot="1" x14ac:dyDescent="0.5">
      <c r="A8" s="66">
        <v>5</v>
      </c>
      <c r="B8" s="21"/>
      <c r="C8" s="23">
        <v>1769428</v>
      </c>
      <c r="D8" s="29">
        <v>0</v>
      </c>
      <c r="E8" s="24">
        <f t="shared" si="4"/>
        <v>1769428</v>
      </c>
      <c r="F8" s="30">
        <f t="shared" si="0"/>
        <v>53082840</v>
      </c>
      <c r="G8" s="26">
        <f t="shared" si="1"/>
        <v>2158702.16</v>
      </c>
      <c r="H8" s="24">
        <v>230026</v>
      </c>
      <c r="I8" s="29">
        <v>0</v>
      </c>
      <c r="J8" s="27">
        <f t="shared" si="2"/>
        <v>2388728</v>
      </c>
      <c r="K8" s="30">
        <f t="shared" si="3"/>
        <v>71661840</v>
      </c>
      <c r="L8" s="55"/>
      <c r="M8" s="55"/>
    </row>
    <row r="9" spans="1:13" ht="34.9" customHeight="1" thickBot="1" x14ac:dyDescent="0.5">
      <c r="A9" s="72" t="s">
        <v>20</v>
      </c>
      <c r="B9" s="73"/>
      <c r="C9" s="31">
        <f t="shared" ref="C9:H9" si="5">SUBTOTAL(9,C4:C8)</f>
        <v>8847140</v>
      </c>
      <c r="D9" s="32">
        <f t="shared" si="5"/>
        <v>0</v>
      </c>
      <c r="E9" s="32">
        <f t="shared" si="5"/>
        <v>8847140</v>
      </c>
      <c r="F9" s="33">
        <f t="shared" si="5"/>
        <v>265414200</v>
      </c>
      <c r="G9" s="34">
        <f t="shared" si="5"/>
        <v>10793510.800000001</v>
      </c>
      <c r="H9" s="32">
        <f t="shared" si="5"/>
        <v>1150130</v>
      </c>
      <c r="I9" s="32"/>
      <c r="J9" s="32">
        <f>SUBTOTAL(9,J4:J8)</f>
        <v>11943640</v>
      </c>
      <c r="K9" s="33">
        <f>SUBTOTAL(9,K4:K8)</f>
        <v>358309200</v>
      </c>
      <c r="L9" s="56"/>
      <c r="M9" s="56"/>
    </row>
  </sheetData>
  <autoFilter ref="C3:K8" xr:uid="{00000000-0009-0000-0000-000001000000}"/>
  <mergeCells count="6">
    <mergeCell ref="A9:B9"/>
    <mergeCell ref="A1:K1"/>
    <mergeCell ref="A2:A3"/>
    <mergeCell ref="B2:B3"/>
    <mergeCell ref="C2:F2"/>
    <mergeCell ref="G2:K2"/>
  </mergeCells>
  <pageMargins left="0.7" right="0.7" top="0.75" bottom="0.75" header="0.3" footer="0.3"/>
  <pageSetup paperSize="9"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جدول مقایسه حقوق 1390-1403</vt:lpstr>
      <vt:lpstr>جدول محاسبه افزایش حقوق 1403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2024-03-24T06:02:38Z</dcterms:modified>
</cp:coreProperties>
</file>